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8" activeTab="0"/>
  </bookViews>
  <sheets>
    <sheet name="目录" sheetId="1" r:id="rId1"/>
    <sheet name="1、2020收入" sheetId="2" r:id="rId2"/>
    <sheet name="2、2020年支出" sheetId="3" r:id="rId3"/>
    <sheet name="3、2020年基金" sheetId="4" r:id="rId4"/>
    <sheet name="4、2020社保" sheetId="5" r:id="rId5"/>
    <sheet name="5、2020国有资本" sheetId="6" r:id="rId6"/>
    <sheet name="6、2021年地方收入" sheetId="7" r:id="rId7"/>
    <sheet name="7、2021公共支出" sheetId="8" r:id="rId8"/>
    <sheet name="8.2021支出明细表 (县本级)" sheetId="9" r:id="rId9"/>
    <sheet name="9、2021县本级基本支出明细表" sheetId="10" r:id="rId10"/>
    <sheet name="10、2021年一般公共预算税收返还和转移支付表" sheetId="11" r:id="rId11"/>
    <sheet name="11、一般债务限额余额" sheetId="12" r:id="rId12"/>
    <sheet name="12、2021政府性基金收入" sheetId="13" r:id="rId13"/>
    <sheet name="13、2021政府性基金支出" sheetId="14" r:id="rId14"/>
    <sheet name="14、2021政府性基金转移支付" sheetId="15" r:id="rId15"/>
    <sheet name="15、专项债务限额和余额" sheetId="16" r:id="rId16"/>
    <sheet name="16、2021社保收入" sheetId="17" r:id="rId17"/>
    <sheet name="17、2021社保支出" sheetId="18" r:id="rId18"/>
    <sheet name="18、2021国有资本收入" sheetId="19" r:id="rId19"/>
    <sheet name="19、2021国有资本支出" sheetId="20" r:id="rId20"/>
    <sheet name="20、三公经费" sheetId="21" r:id="rId21"/>
  </sheets>
  <definedNames>
    <definedName name="_xlnm.Print_Area" localSheetId="1">'1、2020收入'!$A$1:$G$39</definedName>
    <definedName name="_xlnm.Print_Area" localSheetId="2">'2、2020年支出'!$A$1:$G$28</definedName>
    <definedName name="_xlnm.Print_Area" localSheetId="5">'5、2020国有资本'!$A$1:$F$26</definedName>
    <definedName name="_xlnm.Print_Area" localSheetId="6">'6、2021年地方收入'!$A$1:$G$48</definedName>
    <definedName name="_xlnm.Print_Titles" localSheetId="2">'2、2020年支出'!$5:$5</definedName>
    <definedName name="_xlnm.Print_Titles" localSheetId="3">'3、2020年基金'!$4:$5</definedName>
    <definedName name="_xlnm.Print_Area" localSheetId="3">'3、2020年基金'!$A$1:$F$65</definedName>
    <definedName name="_xlnm.Print_Titles" localSheetId="8">'8.2021支出明细表 (县本级)'!$4:$4</definedName>
    <definedName name="_xlnm.Print_Titles" localSheetId="12">'12、2021政府性基金收入'!$4:$4</definedName>
    <definedName name="_xlnm.Print_Titles" localSheetId="13">'13、2021政府性基金支出'!$4:$4</definedName>
    <definedName name="_xlnm.Print_Area" localSheetId="9">'9、2021县本级基本支出明细表'!$A$1:$C$35</definedName>
    <definedName name="_xlnm.Print_Area" localSheetId="12">'12、2021政府性基金收入'!$A$1:$C$33</definedName>
    <definedName name="_xlnm.Print_Area" localSheetId="13">'13、2021政府性基金支出'!$A$1:$C$51</definedName>
    <definedName name="_xlnm.Print_Area" localSheetId="16">'16、2021社保收入'!$A$1:$K$14</definedName>
    <definedName name="_xlnm._FilterDatabase" localSheetId="8" hidden="1">'8.2021支出明细表 (县本级)'!$A$4:$D$597</definedName>
  </definedNames>
  <calcPr fullCalcOnLoad="1"/>
</workbook>
</file>

<file path=xl/sharedStrings.xml><?xml version="1.0" encoding="utf-8"?>
<sst xmlns="http://schemas.openxmlformats.org/spreadsheetml/2006/main" count="1874" uniqueCount="1504">
  <si>
    <t>目   录</t>
  </si>
  <si>
    <t>附表1</t>
  </si>
  <si>
    <t>长沙县2020年地方一般公共预算收入完成情况表</t>
  </si>
  <si>
    <t>附表2</t>
  </si>
  <si>
    <t>长沙县2020年一般公共预算支出执行情况表</t>
  </si>
  <si>
    <t>附表3</t>
  </si>
  <si>
    <t>长沙县2020年政府性基金预算收支执行情况表</t>
  </si>
  <si>
    <t>附表4</t>
  </si>
  <si>
    <t>长沙县2020年社会保险基金预算收支执行情况表</t>
  </si>
  <si>
    <t>附表5</t>
  </si>
  <si>
    <t>长沙县2020年国有资本经营预算收支执行情况表</t>
  </si>
  <si>
    <t>附表6</t>
  </si>
  <si>
    <t>长沙县2021年地方一般公共预算收入预算表</t>
  </si>
  <si>
    <t>附表7</t>
  </si>
  <si>
    <t>长沙县2021年一般公共预算支出预算表</t>
  </si>
  <si>
    <t>附表8</t>
  </si>
  <si>
    <t>长沙县2021年县本级一般公共预算支出预算明细表</t>
  </si>
  <si>
    <t>附表9</t>
  </si>
  <si>
    <t>长沙县2021年县本级一般公共预算基本支出预算明细表</t>
  </si>
  <si>
    <t>附表10</t>
  </si>
  <si>
    <t>长沙县2021年一般公共预算税收返还和转移支付表</t>
  </si>
  <si>
    <t>附表11</t>
  </si>
  <si>
    <t>长沙县2020年地方政府一般债务限额和余额情况表</t>
  </si>
  <si>
    <t>附表12</t>
  </si>
  <si>
    <t>长沙县2021年政府性基金收入预算表</t>
  </si>
  <si>
    <t>附表13</t>
  </si>
  <si>
    <t>长沙县2021年政府性基金支出预算表</t>
  </si>
  <si>
    <t>附表14</t>
  </si>
  <si>
    <t>长沙县2021年政府性基金转移性收支预算表</t>
  </si>
  <si>
    <t>附表15</t>
  </si>
  <si>
    <t>长沙县2020年地方政府专项债务限额和余额情况表</t>
  </si>
  <si>
    <t>附表16</t>
  </si>
  <si>
    <t>长沙县2021年社会保险基金收入预算表</t>
  </si>
  <si>
    <t>附表17</t>
  </si>
  <si>
    <t>长沙县2021年社会保险基金支出预算表</t>
  </si>
  <si>
    <t>附表18</t>
  </si>
  <si>
    <t>长沙县2021年国有资本经营收入预算表</t>
  </si>
  <si>
    <t>附表19</t>
  </si>
  <si>
    <t>长沙县2021年国有资本经营支出预算表</t>
  </si>
  <si>
    <t>附表20</t>
  </si>
  <si>
    <t>长沙县2021年县本级“三公”经费支出预算表</t>
  </si>
  <si>
    <t>单位：万元</t>
  </si>
  <si>
    <t>项       目</t>
  </si>
  <si>
    <t>2019年 完成数</t>
  </si>
  <si>
    <t>2020年</t>
  </si>
  <si>
    <t>同比上年</t>
  </si>
  <si>
    <t>年初预算数</t>
  </si>
  <si>
    <t>调整预算数</t>
  </si>
  <si>
    <t>完成数</t>
  </si>
  <si>
    <t>增加额</t>
  </si>
  <si>
    <t>增长%</t>
  </si>
  <si>
    <t>地方一般公共预算收入合计</t>
  </si>
  <si>
    <t>一、工商税收</t>
  </si>
  <si>
    <t xml:space="preserve">  1、增值税</t>
  </si>
  <si>
    <t xml:space="preserve">  2、营业税</t>
  </si>
  <si>
    <t xml:space="preserve">  3、企业所得税</t>
  </si>
  <si>
    <t xml:space="preserve">  4、个人所得税</t>
  </si>
  <si>
    <t xml:space="preserve">  5、资源税</t>
  </si>
  <si>
    <t xml:space="preserve">  6、城市维护建设税</t>
  </si>
  <si>
    <t xml:space="preserve">  7、房产税</t>
  </si>
  <si>
    <t>·</t>
  </si>
  <si>
    <t xml:space="preserve">  8、印花税</t>
  </si>
  <si>
    <t xml:space="preserve">  9、城镇土地使用税</t>
  </si>
  <si>
    <t xml:space="preserve">  10、土地增值税</t>
  </si>
  <si>
    <t xml:space="preserve">  11、车船税</t>
  </si>
  <si>
    <t xml:space="preserve">  12、消费税</t>
  </si>
  <si>
    <t xml:space="preserve">  13、耕地占用税</t>
  </si>
  <si>
    <t xml:space="preserve">  14、契税</t>
  </si>
  <si>
    <t xml:space="preserve">  15、环境保护税</t>
  </si>
  <si>
    <t>二、非税收入</t>
  </si>
  <si>
    <t xml:space="preserve">  16、专项收入</t>
  </si>
  <si>
    <t xml:space="preserve">  其中：教育费附加收入</t>
  </si>
  <si>
    <t xml:space="preserve">        地方教育附加收入</t>
  </si>
  <si>
    <t xml:space="preserve">        文化事业建设费</t>
  </si>
  <si>
    <t xml:space="preserve">        残疾人就业保障金收入</t>
  </si>
  <si>
    <t xml:space="preserve">        教育资金收入</t>
  </si>
  <si>
    <t xml:space="preserve">        农田水利建设资金收入</t>
  </si>
  <si>
    <t xml:space="preserve">        森林植被恢复费</t>
  </si>
  <si>
    <t xml:space="preserve">        水利建设专项收入</t>
  </si>
  <si>
    <t xml:space="preserve">  17、行政事业性收费收入</t>
  </si>
  <si>
    <t xml:space="preserve">  18、罚没收入</t>
  </si>
  <si>
    <t xml:space="preserve">  19、国有资源有偿使用收入</t>
  </si>
  <si>
    <t xml:space="preserve">  20、捐赠收入</t>
  </si>
  <si>
    <t xml:space="preserve">  21、政府住房基金收入</t>
  </si>
  <si>
    <t xml:space="preserve">  22、其他收入</t>
  </si>
  <si>
    <t>说明：剔除上年一次性因素，增长1.08%。</t>
  </si>
  <si>
    <t>项　　目</t>
  </si>
  <si>
    <t>一般公共预算支出合计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</si>
  <si>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</si>
  <si>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</si>
  <si>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</si>
  <si>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</si>
  <si>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</si>
  <si>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</si>
  <si>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</si>
  <si>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八、卫生健康支出</t>
  </si>
  <si>
    <t>九、节能环保支出</t>
  </si>
  <si>
    <t>十、城乡社区事务支出</t>
  </si>
  <si>
    <t>十一、农林水事务支出</t>
  </si>
  <si>
    <t>十二、交通运输支出</t>
  </si>
  <si>
    <t>十三、资源勘探电力信息等事务支出</t>
  </si>
  <si>
    <t>十四、商业服务业等事务支出</t>
  </si>
  <si>
    <t>十五、金融监管等事务支出</t>
  </si>
  <si>
    <t>十六、自然资源海洋气象支出</t>
  </si>
  <si>
    <t>十七、住房保障支出</t>
  </si>
  <si>
    <t>十八、粮油物资管理事务支出</t>
  </si>
  <si>
    <t>十九、灾害防治及应急管理支出</t>
  </si>
  <si>
    <t>二十、其他支出</t>
  </si>
  <si>
    <t>二十、地方政府一般债券付息支出</t>
  </si>
  <si>
    <t>二十一、预备费</t>
  </si>
  <si>
    <t>收         入</t>
  </si>
  <si>
    <t>支           出</t>
  </si>
  <si>
    <t>项          目</t>
  </si>
  <si>
    <t>2019年
完成数</t>
  </si>
  <si>
    <t>2020年
完成数</t>
  </si>
  <si>
    <t>一、农网还贷资金收入</t>
  </si>
  <si>
    <t>一、文化体育与传媒</t>
  </si>
  <si>
    <t>二、山西省煤炭可持续发展基金收入</t>
  </si>
  <si>
    <t xml:space="preserve">    文化事业建设费安排的支出</t>
  </si>
  <si>
    <t>三、海南省高等级公路车辆通行附加费收入</t>
  </si>
  <si>
    <t xml:space="preserve">    国家电影事业发展专项资金及对应专项债务收入安排的支出</t>
  </si>
  <si>
    <t>四、转让政府还贷道路收费权收入</t>
  </si>
  <si>
    <t>二、社会保障和就业</t>
  </si>
  <si>
    <t>五、港口建设费收入</t>
  </si>
  <si>
    <t xml:space="preserve">    大中型水库移民后期扶持基金支出</t>
  </si>
  <si>
    <t>六、散装水泥专项资金收入</t>
  </si>
  <si>
    <t xml:space="preserve">    小型水库移民扶助基金及对应专项债务收入安排的支出</t>
  </si>
  <si>
    <t>七、新型墙体材料专项基金收入</t>
  </si>
  <si>
    <t>三、城乡社区事务</t>
  </si>
  <si>
    <t>八、旅游发展基金收入</t>
  </si>
  <si>
    <t xml:space="preserve">    国有土地使用权出让收入及对应专项债务收入安排的支出</t>
  </si>
  <si>
    <t>九、文化事业建设费收入</t>
  </si>
  <si>
    <t xml:space="preserve">    城市公用事业附加及对应专项债务收入安排的支出</t>
  </si>
  <si>
    <t>十、新菜地开发建设基金收入</t>
  </si>
  <si>
    <t xml:space="preserve">    国有土地收益基金及对应专项债务收入安排的支出</t>
  </si>
  <si>
    <t>十一、新增建设用地土地有偿使用费收入</t>
  </si>
  <si>
    <t xml:space="preserve">    农业土地开发资金及对应专项债务收入安排的支出</t>
  </si>
  <si>
    <t>十二、南水北调工程建设基金收入</t>
  </si>
  <si>
    <t xml:space="preserve">    新增建设用地有偿使用费及对应专项债务收入安排的支出</t>
  </si>
  <si>
    <t>十三、城市公用事业附加收入</t>
  </si>
  <si>
    <t xml:space="preserve">    城市基础设施配套费及对应专项债务收入安排的支出</t>
  </si>
  <si>
    <t>十四、国有土地收益基金收入</t>
  </si>
  <si>
    <t xml:space="preserve">    污水处理费及对应专项债务收入安排的支出</t>
  </si>
  <si>
    <t>十五、农业土地开发资金收入</t>
  </si>
  <si>
    <t xml:space="preserve">    土地储备专项债券收入安排的支出</t>
  </si>
  <si>
    <t>十六、国有土地使用权出让收入</t>
  </si>
  <si>
    <t>四、农林水事务</t>
  </si>
  <si>
    <t>十七、大中型水库移民后期扶持基金收入</t>
  </si>
  <si>
    <t xml:space="preserve">  　新菜地开发建设基金支出</t>
  </si>
  <si>
    <t>十八、大中型水库库区基金收入</t>
  </si>
  <si>
    <t xml:space="preserve">  　大中型水库库区基金及对应专项债务收入安排的支出</t>
  </si>
  <si>
    <t>十九、彩票公益金收入</t>
  </si>
  <si>
    <t xml:space="preserve">  　三峡水库库区基金支出</t>
  </si>
  <si>
    <t>二十、城市基础设施配套费收入</t>
  </si>
  <si>
    <t xml:space="preserve"> 　 南水北调工程基金支出</t>
  </si>
  <si>
    <t>二十一、小型水库移民扶助基金收入</t>
  </si>
  <si>
    <t xml:space="preserve"> 　 国家重大水利工程建设基金支出</t>
  </si>
  <si>
    <t>二十二、国有重大水利工程建设基金收入</t>
  </si>
  <si>
    <t>五、交通运输</t>
  </si>
  <si>
    <t>二十三、车辆通行费</t>
  </si>
  <si>
    <t xml:space="preserve">  　公路水路运输</t>
  </si>
  <si>
    <t>二十四、船舶港务费</t>
  </si>
  <si>
    <t xml:space="preserve">  　海南省高等级公路车辆通行附加费安排的支出</t>
  </si>
  <si>
    <t>二十五、无线电频率占用费</t>
  </si>
  <si>
    <t xml:space="preserve">  　转让政府还贷道路收费权收入安排的支出</t>
  </si>
  <si>
    <t>二十六、污水处理费收入</t>
  </si>
  <si>
    <t xml:space="preserve">  　车辆通行费安排的支出</t>
  </si>
  <si>
    <t>二十七、其他政府性基金收入</t>
  </si>
  <si>
    <t xml:space="preserve"> 　 港口建设费安排的支出</t>
  </si>
  <si>
    <t xml:space="preserve">  　铁路建设基金支出</t>
  </si>
  <si>
    <t xml:space="preserve"> 　 船舶油污损害赔偿基金支出</t>
  </si>
  <si>
    <t xml:space="preserve"> 　 民航发展基金支出</t>
  </si>
  <si>
    <t>六、资源勘探电力信息等事务</t>
  </si>
  <si>
    <t>　</t>
  </si>
  <si>
    <t xml:space="preserve"> 　 工业和信息产业监管支出</t>
  </si>
  <si>
    <t xml:space="preserve"> 　 散装水泥专项资金及对应专项债务收入安排的支出</t>
  </si>
  <si>
    <t xml:space="preserve"> 　 新型墙体材料专项基金及对应专项债务收入安排的支出</t>
  </si>
  <si>
    <t xml:space="preserve">  　农网还贷资金支出</t>
  </si>
  <si>
    <t xml:space="preserve">    山西省煤炭可持续发展基金支出</t>
  </si>
  <si>
    <t xml:space="preserve">    电力改革预留资产变现收入安排的支出</t>
  </si>
  <si>
    <t>七、商业服务业等事务</t>
  </si>
  <si>
    <t xml:space="preserve">  　旅游发展基金支出</t>
  </si>
  <si>
    <t>八、其他支出</t>
  </si>
  <si>
    <t xml:space="preserve">  　其他政府性基金及对应专项债务收入安排的支出</t>
  </si>
  <si>
    <t xml:space="preserve">  　彩票公益金及对应专项债务收入安排的支出</t>
  </si>
  <si>
    <t xml:space="preserve">    彩票发行销售机构业务费安排的支出</t>
  </si>
  <si>
    <t xml:space="preserve"> </t>
  </si>
  <si>
    <t>九、债务付息支出</t>
  </si>
  <si>
    <t xml:space="preserve">    地方政府专项债务付息支出</t>
  </si>
  <si>
    <t>十、抗疫特别国债安排的支出</t>
  </si>
  <si>
    <t xml:space="preserve">    基础设施建设</t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</si>
  <si>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</si>
  <si>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</si>
  <si>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</si>
  <si>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</si>
  <si>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</si>
  <si>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</si>
  <si>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  政府性基金补助收入</t>
  </si>
  <si>
    <t xml:space="preserve">      政府性基金补助支出</t>
  </si>
  <si>
    <t xml:space="preserve">      抗疫特别国债转移支付收入</t>
  </si>
  <si>
    <t xml:space="preserve">      政府性基金上解支出</t>
  </si>
  <si>
    <t xml:space="preserve">    专项债券收入</t>
  </si>
  <si>
    <t xml:space="preserve">    专项债券支出</t>
  </si>
  <si>
    <t xml:space="preserve">    地震灾后恢复重建补助收入</t>
  </si>
  <si>
    <t xml:space="preserve">    地震灾后恢复重建补助支出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</si>
  <si>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</si>
  <si>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</si>
  <si>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</si>
  <si>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</si>
  <si>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>收入总计</t>
  </si>
  <si>
    <t>支出总计</t>
  </si>
  <si>
    <t>项目</t>
  </si>
  <si>
    <t>上年    结余</t>
  </si>
  <si>
    <t>2020年社保基金预算收支执行情况</t>
  </si>
  <si>
    <t>年未滚存结余</t>
  </si>
  <si>
    <t>2020年社保基金收入数</t>
  </si>
  <si>
    <t>2020年社保基金支出数</t>
  </si>
  <si>
    <t>2020年收支结余</t>
  </si>
  <si>
    <t>收入    总计</t>
  </si>
  <si>
    <t>保险费收入</t>
  </si>
  <si>
    <t>利息收入</t>
  </si>
  <si>
    <t>财政补助收入</t>
  </si>
  <si>
    <t>上级补助收入</t>
  </si>
  <si>
    <t>其他收入</t>
  </si>
  <si>
    <t>转移收入</t>
  </si>
  <si>
    <t>社会保险待遇支出</t>
  </si>
  <si>
    <t>其他支出</t>
  </si>
  <si>
    <t>转移支出</t>
  </si>
  <si>
    <t>上解上级支出</t>
  </si>
  <si>
    <t>小计</t>
  </si>
  <si>
    <t>上级</t>
  </si>
  <si>
    <t>本级</t>
  </si>
  <si>
    <t>企业养老基金</t>
  </si>
  <si>
    <t>机关事业单位养老</t>
  </si>
  <si>
    <t>失业保险基金</t>
  </si>
  <si>
    <t>城职医疗保险基金</t>
  </si>
  <si>
    <t>工伤保险基金</t>
  </si>
  <si>
    <t>城乡养老保险基金</t>
  </si>
  <si>
    <t>城乡医疗保险基金</t>
  </si>
  <si>
    <t>合计</t>
  </si>
  <si>
    <t>说明：企业养老基金因省级统筹，各市、县不单独进行预算；医疗保险因市级统筹，由市财政局预算。</t>
  </si>
  <si>
    <t>收    入</t>
  </si>
  <si>
    <t>支    出</t>
  </si>
  <si>
    <t>项    目</t>
  </si>
  <si>
    <r>
      <t>2</t>
    </r>
    <r>
      <rPr>
        <sz val="12"/>
        <color indexed="8"/>
        <rFont val="仿宋_GB2312"/>
        <family val="3"/>
      </rPr>
      <t>019年 完成数</t>
    </r>
  </si>
  <si>
    <r>
      <t>2</t>
    </r>
    <r>
      <rPr>
        <sz val="12"/>
        <color indexed="8"/>
        <rFont val="仿宋_GB2312"/>
        <family val="3"/>
      </rPr>
      <t>020年 完成数</t>
    </r>
  </si>
  <si>
    <r>
      <t>2</t>
    </r>
    <r>
      <rPr>
        <sz val="12"/>
        <color indexed="8"/>
        <rFont val="仿宋_GB2312"/>
        <family val="3"/>
      </rPr>
      <t>019年
完成数</t>
    </r>
  </si>
  <si>
    <t>一、利润收入</t>
  </si>
  <si>
    <t>一、社会保障和就业支出</t>
  </si>
  <si>
    <t>二、股利、股息收入</t>
  </si>
  <si>
    <t>二、国有资本经营预算支出</t>
  </si>
  <si>
    <t>三、产权转让收入</t>
  </si>
  <si>
    <t xml:space="preserve">   1、解决历史遗留问题及改革成本支出</t>
  </si>
  <si>
    <t>四、清算收入</t>
  </si>
  <si>
    <t xml:space="preserve">   2、国有企业资本金注入</t>
  </si>
  <si>
    <t>五、其他国有资本经营预算收入</t>
  </si>
  <si>
    <t xml:space="preserve">   3、国有企业政策性补贴</t>
  </si>
  <si>
    <t xml:space="preserve">   4、金融国有资本经营预算支出</t>
  </si>
  <si>
    <t xml:space="preserve">   5、其他国有资本经营预算支出</t>
  </si>
  <si>
    <t>三、转移性支出</t>
  </si>
  <si>
    <t>国有资本经营收入合计</t>
  </si>
  <si>
    <t>国有资本经营支出合计</t>
  </si>
  <si>
    <t>上年结转及结余</t>
  </si>
  <si>
    <t>结转下年</t>
  </si>
  <si>
    <t>2019年    完成数</t>
  </si>
  <si>
    <t>2021年</t>
  </si>
  <si>
    <t>同比上年增长%</t>
  </si>
  <si>
    <t>年初预算</t>
  </si>
  <si>
    <t>同比上年增减额</t>
  </si>
  <si>
    <t xml:space="preserve">     附注：税    务</t>
  </si>
  <si>
    <t xml:space="preserve">           财    政</t>
  </si>
  <si>
    <t>上划收入合计</t>
  </si>
  <si>
    <t xml:space="preserve">  1、增值税上划数</t>
  </si>
  <si>
    <t xml:space="preserve">  2、营业税上划数</t>
  </si>
  <si>
    <t xml:space="preserve">  3、消费税上划数</t>
  </si>
  <si>
    <t xml:space="preserve">  4、所得税上划数</t>
  </si>
  <si>
    <t xml:space="preserve">  5、资源税上划数</t>
  </si>
  <si>
    <t xml:space="preserve">  6、城镇土地使用税上划数</t>
  </si>
  <si>
    <t xml:space="preserve">  7、环境保护税上划数</t>
  </si>
  <si>
    <t>2020年年初预算数</t>
  </si>
  <si>
    <t>2021年年初预算数</t>
  </si>
  <si>
    <t>同比上年年初预算增长%</t>
  </si>
  <si>
    <t>总金额</t>
  </si>
  <si>
    <t>其中：县本级安排</t>
  </si>
  <si>
    <t>其中：上级专项补助</t>
  </si>
  <si>
    <t>一、一般公共服务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</si>
  <si>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</si>
  <si>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</si>
  <si>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</si>
  <si>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</si>
  <si>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</si>
  <si>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</si>
  <si>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八、卫生健康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</si>
  <si>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</si>
  <si>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</si>
  <si>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</si>
  <si>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</si>
  <si>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</si>
  <si>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</si>
  <si>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十六、自然资源海洋气象</t>
  </si>
  <si>
    <t>十八、粮油物资管理事务</t>
  </si>
  <si>
    <t>二十、预备费</t>
  </si>
  <si>
    <t>二十一、其他支出</t>
  </si>
  <si>
    <t>长沙县2021年县本级一般公共预算支出预算
明细表</t>
  </si>
  <si>
    <t>科目编码</t>
  </si>
  <si>
    <t>科目名称</t>
  </si>
  <si>
    <t>2021年预算数</t>
  </si>
  <si>
    <t>一般公共服务支出</t>
  </si>
  <si>
    <t>人大事务</t>
  </si>
  <si>
    <t>行政运行</t>
  </si>
  <si>
    <t>一般行政管理事务</t>
  </si>
  <si>
    <t>机关服务</t>
  </si>
  <si>
    <t>人大会议</t>
  </si>
  <si>
    <t>人大监督</t>
  </si>
  <si>
    <t>代表工作</t>
  </si>
  <si>
    <t>其他人大事务支出</t>
  </si>
  <si>
    <t>20102</t>
  </si>
  <si>
    <t>政协事务</t>
  </si>
  <si>
    <t>2010201</t>
  </si>
  <si>
    <t>2010202</t>
  </si>
  <si>
    <t>2010203</t>
  </si>
  <si>
    <t>2010204</t>
  </si>
  <si>
    <t>政协会议</t>
  </si>
  <si>
    <t>2010206</t>
  </si>
  <si>
    <t>参政议政</t>
  </si>
  <si>
    <t>2010299</t>
  </si>
  <si>
    <t>其他政协事务支出</t>
  </si>
  <si>
    <t>20103</t>
  </si>
  <si>
    <t>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</si>
  <si>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</si>
  <si>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</si>
  <si>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</si>
  <si>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</si>
  <si>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</si>
  <si>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</si>
  <si>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专项业务及机关事务管理</t>
  </si>
  <si>
    <t>2010306</t>
  </si>
  <si>
    <t>政务公开审批</t>
  </si>
  <si>
    <t>2010308</t>
  </si>
  <si>
    <t>信访事务</t>
  </si>
  <si>
    <t>2010350</t>
  </si>
  <si>
    <t>事业运行</t>
  </si>
  <si>
    <t>2010399</t>
  </si>
  <si>
    <t>其他政府办公厅（室）及相关机构事务支出</t>
  </si>
  <si>
    <t>20104</t>
  </si>
  <si>
    <t>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</si>
  <si>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</si>
  <si>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</si>
  <si>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</si>
  <si>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</si>
  <si>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</si>
  <si>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</si>
  <si>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</si>
  <si>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</si>
  <si>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</si>
  <si>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2010408</t>
  </si>
  <si>
    <t>物价管理</t>
  </si>
  <si>
    <t>2010450</t>
  </si>
  <si>
    <t>2010499</t>
  </si>
  <si>
    <t>其他发展与改革事务支出</t>
  </si>
  <si>
    <t>20105</t>
  </si>
  <si>
    <t>统计信息事务</t>
  </si>
  <si>
    <t>2010501</t>
  </si>
  <si>
    <t>2010502</t>
  </si>
  <si>
    <t>2010505</t>
  </si>
  <si>
    <t>专项统计业务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</si>
  <si>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</si>
  <si>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</si>
  <si>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</si>
  <si>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</si>
  <si>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</si>
  <si>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</si>
  <si>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</si>
  <si>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</si>
  <si>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>财政事务</t>
  </si>
  <si>
    <t>2010601</t>
  </si>
  <si>
    <t>2010602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</si>
  <si>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</si>
  <si>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</si>
  <si>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</si>
  <si>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</si>
  <si>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</si>
  <si>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</si>
  <si>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</si>
  <si>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</si>
  <si>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</si>
  <si>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</si>
  <si>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</si>
  <si>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</si>
  <si>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</si>
  <si>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</si>
  <si>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>税收事务</t>
  </si>
  <si>
    <t>2010799</t>
  </si>
  <si>
    <t>其他税收事务支出</t>
  </si>
  <si>
    <t>20108</t>
  </si>
  <si>
    <t>审计事务</t>
  </si>
  <si>
    <t>2010801</t>
  </si>
  <si>
    <t>2010802</t>
  </si>
  <si>
    <t>2010804</t>
  </si>
  <si>
    <t>审计业务</t>
  </si>
  <si>
    <t>20109</t>
  </si>
  <si>
    <t>海关事务</t>
  </si>
  <si>
    <t>2010909</t>
  </si>
  <si>
    <t>海关关务</t>
  </si>
  <si>
    <t>20111</t>
  </si>
  <si>
    <t>纪检监察事务</t>
  </si>
  <si>
    <t>2011101</t>
  </si>
  <si>
    <t>2011102</t>
  </si>
  <si>
    <t>2011104</t>
  </si>
  <si>
    <t>大案要案查处</t>
  </si>
  <si>
    <t>2011199</t>
  </si>
  <si>
    <t>其他纪检监察事务支出</t>
  </si>
  <si>
    <t>20113</t>
  </si>
  <si>
    <t>商贸事务</t>
  </si>
  <si>
    <t>2011301</t>
  </si>
  <si>
    <t>2011304</t>
  </si>
  <si>
    <t>对外贸易管理</t>
  </si>
  <si>
    <t>2011307</t>
  </si>
  <si>
    <t>国内贸易管理</t>
  </si>
  <si>
    <t>2011308</t>
  </si>
  <si>
    <t>招商引资</t>
  </si>
  <si>
    <t>2011399</t>
  </si>
  <si>
    <t>其他商贸事务支出</t>
  </si>
  <si>
    <t>20114</t>
  </si>
  <si>
    <t>知识产权事务</t>
  </si>
  <si>
    <t>2011405</t>
  </si>
  <si>
    <t>知识产权战略和规划</t>
  </si>
  <si>
    <t>2011499</t>
  </si>
  <si>
    <t>其他知识产权事务支出</t>
  </si>
  <si>
    <t>20123</t>
  </si>
  <si>
    <t>民族事务</t>
  </si>
  <si>
    <t>2012301</t>
  </si>
  <si>
    <t>2012302</t>
  </si>
  <si>
    <t>2012304</t>
  </si>
  <si>
    <t>民族工作专项</t>
  </si>
  <si>
    <t>2012399</t>
  </si>
  <si>
    <t>其他民族事务支出</t>
  </si>
  <si>
    <t>20125</t>
  </si>
  <si>
    <t>港澳台事务</t>
  </si>
  <si>
    <t>2012501</t>
  </si>
  <si>
    <t>2012505</t>
  </si>
  <si>
    <t>台湾事务</t>
  </si>
  <si>
    <t>20126</t>
  </si>
  <si>
    <t>档案事务</t>
  </si>
  <si>
    <t>2012601</t>
  </si>
  <si>
    <t>2012602</t>
  </si>
  <si>
    <t>2012604</t>
  </si>
  <si>
    <t>档案馆</t>
  </si>
  <si>
    <t>2012699</t>
  </si>
  <si>
    <t>其他档案事务支出</t>
  </si>
  <si>
    <t>20128</t>
  </si>
  <si>
    <t>民主党派及工商联事务</t>
  </si>
  <si>
    <t>2012801</t>
  </si>
  <si>
    <t>2012802</t>
  </si>
  <si>
    <t>2012899</t>
  </si>
  <si>
    <t>其他民主党派及工商联事务支出</t>
  </si>
  <si>
    <t>20129</t>
  </si>
  <si>
    <t>群众团体事务</t>
  </si>
  <si>
    <t>2012901</t>
  </si>
  <si>
    <t>2012902</t>
  </si>
  <si>
    <t>2012999</t>
  </si>
  <si>
    <t>其他群众团体事务支出</t>
  </si>
  <si>
    <t>20131</t>
  </si>
  <si>
    <t>党委办公厅（室）及相关机构事务</t>
  </si>
  <si>
    <t>2013101</t>
  </si>
  <si>
    <t>2013102</t>
  </si>
  <si>
    <t>2013105</t>
  </si>
  <si>
    <t>专项业务</t>
  </si>
  <si>
    <t>2013199</t>
  </si>
  <si>
    <t>其他党委办公厅（室）及相关机构事务支出</t>
  </si>
  <si>
    <t>20132</t>
  </si>
  <si>
    <t>组织事务</t>
  </si>
  <si>
    <t>2013201</t>
  </si>
  <si>
    <t>2013202</t>
  </si>
  <si>
    <t>2013204</t>
  </si>
  <si>
    <t>公务员事务</t>
  </si>
  <si>
    <t>2013250</t>
  </si>
  <si>
    <t>2013299</t>
  </si>
  <si>
    <t>其他组织事务支出</t>
  </si>
  <si>
    <t>20133</t>
  </si>
  <si>
    <t>宣传事务</t>
  </si>
  <si>
    <t>2013301</t>
  </si>
  <si>
    <t>2013302</t>
  </si>
  <si>
    <t>2013399</t>
  </si>
  <si>
    <t>其他宣传事务支出</t>
  </si>
  <si>
    <t>20134</t>
  </si>
  <si>
    <t>统战事务</t>
  </si>
  <si>
    <t>2013401</t>
  </si>
  <si>
    <t>2013404</t>
  </si>
  <si>
    <t>宗教事务</t>
  </si>
  <si>
    <t>2013499</t>
  </si>
  <si>
    <t>其他统战事务支出</t>
  </si>
  <si>
    <t>20136</t>
  </si>
  <si>
    <t>其他共产党事务支出</t>
  </si>
  <si>
    <t>2013601</t>
  </si>
  <si>
    <t>2013602</t>
  </si>
  <si>
    <t>2013603</t>
  </si>
  <si>
    <t>2013650</t>
  </si>
  <si>
    <t>2013699</t>
  </si>
  <si>
    <t>20137</t>
  </si>
  <si>
    <t>网信事务</t>
  </si>
  <si>
    <t>2013701</t>
  </si>
  <si>
    <t>2013702</t>
  </si>
  <si>
    <t>20138</t>
  </si>
  <si>
    <t>市场监督管理事务</t>
  </si>
  <si>
    <t>2013801</t>
  </si>
  <si>
    <t>2013802</t>
  </si>
  <si>
    <t>2013804</t>
  </si>
  <si>
    <t>市场主体管理</t>
  </si>
  <si>
    <t>2013805</t>
  </si>
  <si>
    <t>市场秩序执法</t>
  </si>
  <si>
    <t>2013808</t>
  </si>
  <si>
    <t>2013812</t>
  </si>
  <si>
    <t>药品事务</t>
  </si>
  <si>
    <t>2013899</t>
  </si>
  <si>
    <t>其他市场监督管理事务</t>
  </si>
  <si>
    <t>20199</t>
  </si>
  <si>
    <t>其他一般公共服务支出</t>
  </si>
  <si>
    <t>2019999</t>
  </si>
  <si>
    <t>203</t>
  </si>
  <si>
    <t>国防支出</t>
  </si>
  <si>
    <t>20306</t>
  </si>
  <si>
    <t>国防动员</t>
  </si>
  <si>
    <t>2030602</t>
  </si>
  <si>
    <t>经济动员</t>
  </si>
  <si>
    <t>2030603</t>
  </si>
  <si>
    <t>人民防空</t>
  </si>
  <si>
    <t>20399</t>
  </si>
  <si>
    <t>其他国防支出</t>
  </si>
  <si>
    <t>2039901</t>
  </si>
  <si>
    <t>204</t>
  </si>
  <si>
    <t>公共安全支出</t>
  </si>
  <si>
    <t>20401</t>
  </si>
  <si>
    <t>武装警察部队</t>
  </si>
  <si>
    <t>2040101</t>
  </si>
  <si>
    <t>20402</t>
  </si>
  <si>
    <t>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</si>
  <si>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</si>
  <si>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</si>
  <si>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</si>
  <si>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</si>
  <si>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</si>
  <si>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</si>
  <si>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</si>
  <si>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</si>
  <si>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2040299</t>
  </si>
  <si>
    <t>其他公安支出</t>
  </si>
  <si>
    <t>20403</t>
  </si>
  <si>
    <t>国家安全</t>
  </si>
  <si>
    <t>2040399</t>
  </si>
  <si>
    <t>其他国家安全支出</t>
  </si>
  <si>
    <t>20404</t>
  </si>
  <si>
    <t>检察</t>
  </si>
  <si>
    <t>2040401</t>
  </si>
  <si>
    <t>2040402</t>
  </si>
  <si>
    <t>2040409</t>
  </si>
  <si>
    <t>“两房”建设</t>
  </si>
  <si>
    <t>20405</t>
  </si>
  <si>
    <t>法院</t>
  </si>
  <si>
    <t>2040501</t>
  </si>
  <si>
    <t>2040502</t>
  </si>
  <si>
    <t>“两庭”建设</t>
  </si>
  <si>
    <t>2040599</t>
  </si>
  <si>
    <t>其他法院支出</t>
  </si>
  <si>
    <t>20406</t>
  </si>
  <si>
    <t>司法</t>
  </si>
  <si>
    <t>2040601</t>
  </si>
  <si>
    <t>2040602</t>
  </si>
  <si>
    <t>2040604</t>
  </si>
  <si>
    <t>基层司法业务</t>
  </si>
  <si>
    <t>2040605</t>
  </si>
  <si>
    <t>普法宣传</t>
  </si>
  <si>
    <t>2040607</t>
  </si>
  <si>
    <t>公共法律服务</t>
  </si>
  <si>
    <t>2040610</t>
  </si>
  <si>
    <t>社区矫正</t>
  </si>
  <si>
    <t>2040612</t>
  </si>
  <si>
    <t>法制建设</t>
  </si>
  <si>
    <t>2040699</t>
  </si>
  <si>
    <t>其他司法支出</t>
  </si>
  <si>
    <t>20499</t>
  </si>
  <si>
    <t>其他公共安全支出</t>
  </si>
  <si>
    <t>205</t>
  </si>
  <si>
    <t>教育支出</t>
  </si>
  <si>
    <t>20501</t>
  </si>
  <si>
    <t>教育管理事务</t>
  </si>
  <si>
    <t>2050101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</si>
  <si>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</si>
  <si>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</si>
  <si>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</si>
  <si>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</si>
  <si>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</si>
  <si>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</si>
  <si>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</si>
  <si>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</si>
  <si>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</si>
  <si>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</si>
  <si>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</si>
  <si>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</si>
  <si>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2050299</t>
  </si>
  <si>
    <t>其他普通教育支出</t>
  </si>
  <si>
    <t>20503</t>
  </si>
  <si>
    <t>职业教育</t>
  </si>
  <si>
    <t>2050302</t>
  </si>
  <si>
    <t>中等职业教育</t>
  </si>
  <si>
    <t>20504</t>
  </si>
  <si>
    <t>成人教育</t>
  </si>
  <si>
    <t>2050402</t>
  </si>
  <si>
    <t>成人中等教育</t>
  </si>
  <si>
    <t>2050499</t>
  </si>
  <si>
    <t>其他成人教育支出</t>
  </si>
  <si>
    <t>20507</t>
  </si>
  <si>
    <t>特殊教育</t>
  </si>
  <si>
    <t>2050701</t>
  </si>
  <si>
    <t>特殊学校教育</t>
  </si>
  <si>
    <t>2050799</t>
  </si>
  <si>
    <t>其他特殊教育支出</t>
  </si>
  <si>
    <t>20508</t>
  </si>
  <si>
    <t>进修及培训</t>
  </si>
  <si>
    <t>2050801</t>
  </si>
  <si>
    <t>教师进修</t>
  </si>
  <si>
    <t>2050802</t>
  </si>
  <si>
    <t>干部教育</t>
  </si>
  <si>
    <t>20509</t>
  </si>
  <si>
    <t>教育费附加安排的支出</t>
  </si>
  <si>
    <t>2050901</t>
  </si>
  <si>
    <t>农村中小学校舍建设</t>
  </si>
  <si>
    <t>2050903</t>
  </si>
  <si>
    <t>城市中小学校舍建设</t>
  </si>
  <si>
    <t>2050999</t>
  </si>
  <si>
    <t>其他教育费附加安排的支出</t>
  </si>
  <si>
    <t>20599</t>
  </si>
  <si>
    <t>其他教育支出</t>
  </si>
  <si>
    <t>2059999</t>
  </si>
  <si>
    <t>206</t>
  </si>
  <si>
    <t>科学技术支出</t>
  </si>
  <si>
    <t>20601</t>
  </si>
  <si>
    <t>科学技术管理事务</t>
  </si>
  <si>
    <t>2060101</t>
  </si>
  <si>
    <t>2060199</t>
  </si>
  <si>
    <t>其他科学技术管理事务支出</t>
  </si>
  <si>
    <t>20602</t>
  </si>
  <si>
    <t>基础研究</t>
  </si>
  <si>
    <t>2060204</t>
  </si>
  <si>
    <t>实验室及相关设施</t>
  </si>
  <si>
    <t>20603</t>
  </si>
  <si>
    <t>应用研究</t>
  </si>
  <si>
    <t>2060303</t>
  </si>
  <si>
    <t>高技术研究</t>
  </si>
  <si>
    <t>20604</t>
  </si>
  <si>
    <t>技术研究与开发</t>
  </si>
  <si>
    <t>2060404</t>
  </si>
  <si>
    <t>科技成果转化与扩散</t>
  </si>
  <si>
    <t>2060499</t>
  </si>
  <si>
    <t>其他技术研究与开发支出</t>
  </si>
  <si>
    <t>20605</t>
  </si>
  <si>
    <t>科技条件与服务</t>
  </si>
  <si>
    <t>2060503</t>
  </si>
  <si>
    <t>科技条件专项</t>
  </si>
  <si>
    <t>2060599</t>
  </si>
  <si>
    <t>其他科技条件与服务支出</t>
  </si>
  <si>
    <t>20606</t>
  </si>
  <si>
    <t>社会科学</t>
  </si>
  <si>
    <t>2060602</t>
  </si>
  <si>
    <t>社会科学研究</t>
  </si>
  <si>
    <t>20607</t>
  </si>
  <si>
    <t>科学技术普及</t>
  </si>
  <si>
    <t>2060701</t>
  </si>
  <si>
    <t>机构运行</t>
  </si>
  <si>
    <t>2060702</t>
  </si>
  <si>
    <t>科普活动</t>
  </si>
  <si>
    <t>2060799</t>
  </si>
  <si>
    <t>其他科学技术普及支出</t>
  </si>
  <si>
    <t>20608</t>
  </si>
  <si>
    <t>科技交流与合作</t>
  </si>
  <si>
    <t>2060899</t>
  </si>
  <si>
    <t>其他科技交流与合作支出</t>
  </si>
  <si>
    <t>20609</t>
  </si>
  <si>
    <t>科技重大项目</t>
  </si>
  <si>
    <t>2060901</t>
  </si>
  <si>
    <t>科技重大专项</t>
  </si>
  <si>
    <t>2060902</t>
  </si>
  <si>
    <t>重点研发计划</t>
  </si>
  <si>
    <t>20699</t>
  </si>
  <si>
    <t>其他科学技术支出</t>
  </si>
  <si>
    <t>2069901</t>
  </si>
  <si>
    <t>科技奖励</t>
  </si>
  <si>
    <t>2069999</t>
  </si>
  <si>
    <t>207</t>
  </si>
  <si>
    <t>文化旅游体育与传媒支出</t>
  </si>
  <si>
    <t>20701</t>
  </si>
  <si>
    <t>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</si>
  <si>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</si>
  <si>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</si>
  <si>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</si>
  <si>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</si>
  <si>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</si>
  <si>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</si>
  <si>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</si>
  <si>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2070109</t>
  </si>
  <si>
    <t>群众文化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</si>
  <si>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</si>
  <si>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</si>
  <si>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</si>
  <si>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</si>
  <si>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</si>
  <si>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</si>
  <si>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</si>
  <si>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</si>
  <si>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</si>
  <si>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</si>
  <si>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</si>
  <si>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>文物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</si>
  <si>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</si>
  <si>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</si>
  <si>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</si>
  <si>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</si>
  <si>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</si>
  <si>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</si>
  <si>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</si>
  <si>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</si>
  <si>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</si>
  <si>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>体育</t>
  </si>
  <si>
    <t>2070308</t>
  </si>
  <si>
    <t>群众体育</t>
  </si>
  <si>
    <t>2070399</t>
  </si>
  <si>
    <t>其他体育支出</t>
  </si>
  <si>
    <t>20706</t>
  </si>
  <si>
    <t>新闻出版电影</t>
  </si>
  <si>
    <t>2070607</t>
  </si>
  <si>
    <t>电影</t>
  </si>
  <si>
    <t>2070699</t>
  </si>
  <si>
    <t>其他新闻出版电影支出</t>
  </si>
  <si>
    <t>20708</t>
  </si>
  <si>
    <t>广播电视</t>
  </si>
  <si>
    <t>2070801</t>
  </si>
  <si>
    <t>广播电视事务</t>
  </si>
  <si>
    <t>20799</t>
  </si>
  <si>
    <t>其他文化旅游体育与传媒支出</t>
  </si>
  <si>
    <t>2079902</t>
  </si>
  <si>
    <t>宣传文化发展专项支出</t>
  </si>
  <si>
    <t>2079999</t>
  </si>
  <si>
    <t>208</t>
  </si>
  <si>
    <t>社会保障和就业支出</t>
  </si>
  <si>
    <t>20801</t>
  </si>
  <si>
    <t>人力资源和社会保障管理事务</t>
  </si>
  <si>
    <t>2080101</t>
  </si>
  <si>
    <t>2080102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</si>
  <si>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</si>
  <si>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</si>
  <si>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</si>
  <si>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</si>
  <si>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</si>
  <si>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</si>
  <si>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2080109</t>
  </si>
  <si>
    <t>社会保险经办机构</t>
  </si>
  <si>
    <t>2080112</t>
  </si>
  <si>
    <t>劳动人事争议调解仲裁</t>
  </si>
  <si>
    <t>2080199</t>
  </si>
  <si>
    <t>其他人力资源和社会保障管理事务支出</t>
  </si>
  <si>
    <t>20802</t>
  </si>
  <si>
    <t>民政管理事务</t>
  </si>
  <si>
    <t>2080201</t>
  </si>
  <si>
    <t>2080202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</si>
  <si>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</si>
  <si>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</si>
  <si>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</si>
  <si>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</si>
  <si>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</si>
  <si>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</si>
  <si>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</si>
  <si>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</si>
  <si>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</si>
  <si>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</si>
  <si>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</si>
  <si>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</si>
  <si>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2080507</t>
  </si>
  <si>
    <t>对机关事业单位基本养老保险基金的补助</t>
  </si>
  <si>
    <t>2080599</t>
  </si>
  <si>
    <t>其他行政事业单位养老支出</t>
  </si>
  <si>
    <t>20806</t>
  </si>
  <si>
    <t>企业改革补助</t>
  </si>
  <si>
    <t>2080699</t>
  </si>
  <si>
    <t>其他企业改革发展补助</t>
  </si>
  <si>
    <t>20807</t>
  </si>
  <si>
    <t>就业补助</t>
  </si>
  <si>
    <t>2080701</t>
  </si>
  <si>
    <t>就业创业服务补贴</t>
  </si>
  <si>
    <t>2080702</t>
  </si>
  <si>
    <t>职业培训补贴</t>
  </si>
  <si>
    <t>2080799</t>
  </si>
  <si>
    <t>其他就业补助支出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</si>
  <si>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</si>
  <si>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</si>
  <si>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</si>
  <si>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</si>
  <si>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</si>
  <si>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</si>
  <si>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</si>
  <si>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</si>
  <si>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</si>
  <si>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</si>
  <si>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</si>
  <si>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</si>
  <si>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</si>
  <si>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</si>
  <si>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</si>
  <si>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</si>
  <si>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</si>
  <si>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</si>
  <si>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</si>
  <si>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</si>
  <si>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</si>
  <si>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</si>
  <si>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2080905</t>
  </si>
  <si>
    <t>军队转业干部安置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</si>
  <si>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</si>
  <si>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</si>
  <si>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</si>
  <si>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</si>
  <si>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</si>
  <si>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</si>
  <si>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</si>
  <si>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</si>
  <si>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2081004</t>
  </si>
  <si>
    <t>殡葬</t>
  </si>
  <si>
    <t>2081005</t>
  </si>
  <si>
    <t>社会福利事业单位</t>
  </si>
  <si>
    <t>2081099</t>
  </si>
  <si>
    <t>其他社会福利支出</t>
  </si>
  <si>
    <t>20811</t>
  </si>
  <si>
    <t>残疾人事业</t>
  </si>
  <si>
    <t>2081101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</si>
  <si>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</si>
  <si>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</si>
  <si>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</si>
  <si>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</si>
  <si>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</si>
  <si>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</si>
  <si>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</si>
  <si>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</si>
  <si>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</si>
  <si>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</si>
  <si>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</si>
  <si>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>红十字事业</t>
  </si>
  <si>
    <t>2081601</t>
  </si>
  <si>
    <t>2081602</t>
  </si>
  <si>
    <t>2081699</t>
  </si>
  <si>
    <t>其他红十字事业支出</t>
  </si>
  <si>
    <t>20819</t>
  </si>
  <si>
    <t>最低生活保障</t>
  </si>
  <si>
    <t>2081901</t>
  </si>
  <si>
    <t>城市最低生活保障基金支出</t>
  </si>
  <si>
    <t>2081902</t>
  </si>
  <si>
    <t>农村最低生活保障基金支出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</si>
  <si>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</si>
  <si>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</si>
  <si>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</si>
  <si>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</si>
  <si>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</si>
  <si>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</si>
  <si>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</si>
  <si>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</si>
  <si>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</si>
  <si>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</si>
  <si>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</si>
  <si>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</si>
  <si>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20825</t>
  </si>
  <si>
    <t>其他生活救助</t>
  </si>
  <si>
    <t>2082501</t>
  </si>
  <si>
    <t>其他城市生活救助</t>
  </si>
  <si>
    <t>2082502</t>
  </si>
  <si>
    <t>其他农村生活救助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</si>
  <si>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</si>
  <si>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</si>
  <si>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</si>
  <si>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</si>
  <si>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</si>
  <si>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</si>
  <si>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</si>
  <si>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</si>
  <si>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</si>
  <si>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>财政对其他社会保险基金的补助</t>
  </si>
  <si>
    <t>2082702</t>
  </si>
  <si>
    <t>财政对工伤保险基金的补助</t>
  </si>
  <si>
    <t>20828</t>
  </si>
  <si>
    <t>退役军人管理事务</t>
  </si>
  <si>
    <t>2082801</t>
  </si>
  <si>
    <t>2082804</t>
  </si>
  <si>
    <t>拥军优属</t>
  </si>
  <si>
    <t>2082899</t>
  </si>
  <si>
    <t>其他退役军人事务管理支出</t>
  </si>
  <si>
    <t>20899</t>
  </si>
  <si>
    <t>其他社会保障和就业支出</t>
  </si>
  <si>
    <t>2089901</t>
  </si>
  <si>
    <t>210</t>
  </si>
  <si>
    <t>卫生健康支出</t>
  </si>
  <si>
    <t>21001</t>
  </si>
  <si>
    <t>卫生健康管理事务</t>
  </si>
  <si>
    <t>2100101</t>
  </si>
  <si>
    <t>2100102</t>
  </si>
  <si>
    <t>2100199</t>
  </si>
  <si>
    <t>其他卫生健康管理事务支出</t>
  </si>
  <si>
    <t>21002</t>
  </si>
  <si>
    <t>公立医院</t>
  </si>
  <si>
    <t>2100201</t>
  </si>
  <si>
    <t>综合医院</t>
  </si>
  <si>
    <t>2100202</t>
  </si>
  <si>
    <t>中医(民族)医院</t>
  </si>
  <si>
    <t>2100299</t>
  </si>
  <si>
    <t>其他公立医院支出</t>
  </si>
  <si>
    <t>21003</t>
  </si>
  <si>
    <t>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</si>
  <si>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</si>
  <si>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</si>
  <si>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</si>
  <si>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</si>
  <si>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</si>
  <si>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</si>
  <si>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</si>
  <si>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</si>
  <si>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</si>
  <si>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</si>
  <si>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</si>
  <si>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</si>
  <si>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</si>
  <si>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</si>
  <si>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2100406</t>
  </si>
  <si>
    <t>采供血机构</t>
  </si>
  <si>
    <t>2100408</t>
  </si>
  <si>
    <t>基本公共卫生服务</t>
  </si>
  <si>
    <t>2100409</t>
  </si>
  <si>
    <t>重大公共卫生专项</t>
  </si>
  <si>
    <t>2100410</t>
  </si>
  <si>
    <t>突发公共卫生事件应急处理</t>
  </si>
  <si>
    <t>2100499</t>
  </si>
  <si>
    <t>其他公共卫生支出</t>
  </si>
  <si>
    <t>21006</t>
  </si>
  <si>
    <t>中医药</t>
  </si>
  <si>
    <t>2100601</t>
  </si>
  <si>
    <t>中医（民族医)药专项</t>
  </si>
  <si>
    <t>2100699</t>
  </si>
  <si>
    <t>其他中医药支出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</si>
  <si>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</si>
  <si>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</si>
  <si>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</si>
  <si>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</si>
  <si>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</si>
  <si>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</si>
  <si>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</si>
  <si>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</si>
  <si>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</si>
  <si>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</si>
  <si>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</si>
  <si>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</si>
  <si>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21012</t>
  </si>
  <si>
    <t>财政对基本医疗保险基金的补助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</si>
  <si>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</si>
  <si>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</si>
  <si>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</si>
  <si>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</si>
  <si>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</si>
  <si>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</si>
  <si>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</si>
  <si>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</si>
  <si>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</si>
  <si>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</si>
  <si>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</si>
  <si>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</si>
  <si>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21015</t>
  </si>
  <si>
    <t>医疗保障管理事务</t>
  </si>
  <si>
    <t>2101501</t>
  </si>
  <si>
    <t>2101502</t>
  </si>
  <si>
    <t>2101505</t>
  </si>
  <si>
    <t>医疗保障政策管理</t>
  </si>
  <si>
    <t>21099</t>
  </si>
  <si>
    <t>其他卫生健康支出</t>
  </si>
  <si>
    <t>211</t>
  </si>
  <si>
    <t>节能环保支出</t>
  </si>
  <si>
    <t>21101</t>
  </si>
  <si>
    <t>环境保护管理事务</t>
  </si>
  <si>
    <t>2110101</t>
  </si>
  <si>
    <t>2110104</t>
  </si>
  <si>
    <t>生态环境保护宣传</t>
  </si>
  <si>
    <t>2110199</t>
  </si>
  <si>
    <t>其他环境保护管理事务支出</t>
  </si>
  <si>
    <t>21102</t>
  </si>
  <si>
    <t>环境监测与监察</t>
  </si>
  <si>
    <t>2110203</t>
  </si>
  <si>
    <t>建设项目环评审查与监督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</si>
  <si>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</si>
  <si>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</si>
  <si>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</si>
  <si>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</si>
  <si>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</si>
  <si>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</si>
  <si>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</si>
  <si>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</si>
  <si>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2110399</t>
  </si>
  <si>
    <t>其他污染防治支出</t>
  </si>
  <si>
    <t>21104</t>
  </si>
  <si>
    <t>自然生态保护</t>
  </si>
  <si>
    <t>2110402</t>
  </si>
  <si>
    <t>农村环境保护</t>
  </si>
  <si>
    <t>21105</t>
  </si>
  <si>
    <t>天然林保护</t>
  </si>
  <si>
    <t>2110507</t>
  </si>
  <si>
    <t>停伐补助</t>
  </si>
  <si>
    <t>21106</t>
  </si>
  <si>
    <t>退耕还林还草</t>
  </si>
  <si>
    <t>2110699</t>
  </si>
  <si>
    <t>其他退耕还林还草支出</t>
  </si>
  <si>
    <t>21110</t>
  </si>
  <si>
    <t>能源节约利用</t>
  </si>
  <si>
    <t>2111001</t>
  </si>
  <si>
    <t>21111</t>
  </si>
  <si>
    <t>污染减排</t>
  </si>
  <si>
    <t>2111101</t>
  </si>
  <si>
    <t>生态环境监测与信息</t>
  </si>
  <si>
    <t>2111102</t>
  </si>
  <si>
    <t>生态环境执法监察</t>
  </si>
  <si>
    <t>2111199</t>
  </si>
  <si>
    <t>其他污染减排支出</t>
  </si>
  <si>
    <t>21114</t>
  </si>
  <si>
    <t>能源管理事务</t>
  </si>
  <si>
    <t>2111499</t>
  </si>
  <si>
    <t>其他能源管理事务支出</t>
  </si>
  <si>
    <t>21199</t>
  </si>
  <si>
    <t>其他节能环保支出</t>
  </si>
  <si>
    <t>212</t>
  </si>
  <si>
    <t>城乡社区支出</t>
  </si>
  <si>
    <t>21201</t>
  </si>
  <si>
    <t>城乡社区管理事务</t>
  </si>
  <si>
    <t>2120101</t>
  </si>
  <si>
    <t>2120102</t>
  </si>
  <si>
    <t>2120109</t>
  </si>
  <si>
    <t>住宅建设与房地产市场监管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</si>
  <si>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</si>
  <si>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</si>
  <si>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</si>
  <si>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</si>
  <si>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</si>
  <si>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</si>
  <si>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</si>
  <si>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</si>
  <si>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</si>
  <si>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</si>
  <si>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</si>
  <si>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</si>
  <si>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</si>
  <si>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</si>
  <si>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</si>
  <si>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</si>
  <si>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</si>
  <si>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</si>
  <si>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农林水支出</t>
  </si>
  <si>
    <t>21301</t>
  </si>
  <si>
    <t>农业农村</t>
  </si>
  <si>
    <t>2130101</t>
  </si>
  <si>
    <t>2130102</t>
  </si>
  <si>
    <t>2130104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</si>
  <si>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</si>
  <si>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</si>
  <si>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</si>
  <si>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</si>
  <si>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</si>
  <si>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</si>
  <si>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</si>
  <si>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</si>
  <si>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</si>
  <si>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</si>
  <si>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2130114</t>
  </si>
  <si>
    <t>对外交流与合作</t>
  </si>
  <si>
    <t>2130119</t>
  </si>
  <si>
    <t>防灾救灾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</si>
  <si>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</si>
  <si>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</si>
  <si>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</si>
  <si>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</si>
  <si>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</si>
  <si>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</si>
  <si>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</si>
  <si>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</si>
  <si>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</si>
  <si>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</si>
  <si>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</si>
  <si>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</si>
  <si>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</si>
  <si>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</si>
  <si>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</si>
  <si>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</si>
  <si>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</si>
  <si>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</si>
  <si>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2130199</t>
  </si>
  <si>
    <t>其他农业农村支出</t>
  </si>
  <si>
    <t>21302</t>
  </si>
  <si>
    <t>林业和草原</t>
  </si>
  <si>
    <t>2130202</t>
  </si>
  <si>
    <t>2130205</t>
  </si>
  <si>
    <t>森林资源培育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</si>
  <si>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</si>
  <si>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</si>
  <si>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</si>
  <si>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</si>
  <si>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</si>
  <si>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</si>
  <si>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</si>
  <si>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</si>
  <si>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2130213</t>
  </si>
  <si>
    <t>执法与监督</t>
  </si>
  <si>
    <t>2130221</t>
  </si>
  <si>
    <t>产业化管理</t>
  </si>
  <si>
    <t>2130234</t>
  </si>
  <si>
    <t>林业草原防灾减灾</t>
  </si>
  <si>
    <t>2130299</t>
  </si>
  <si>
    <t>其他林业和草原支出</t>
  </si>
  <si>
    <t>21303</t>
  </si>
  <si>
    <t>水利</t>
  </si>
  <si>
    <t>2130301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</si>
  <si>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</si>
  <si>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</si>
  <si>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</si>
  <si>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</si>
  <si>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</si>
  <si>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</si>
  <si>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2130308</t>
  </si>
  <si>
    <t>水利前期工作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</si>
  <si>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</si>
  <si>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</si>
  <si>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</si>
  <si>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</si>
  <si>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</si>
  <si>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</si>
  <si>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</si>
  <si>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</si>
  <si>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</si>
  <si>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</si>
  <si>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</si>
  <si>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</si>
  <si>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</si>
  <si>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农村水利</t>
  </si>
  <si>
    <t>2130321</t>
  </si>
  <si>
    <t>大中型水库移民后期扶持专项支出</t>
  </si>
  <si>
    <t>2130333</t>
  </si>
  <si>
    <t>信息管理</t>
  </si>
  <si>
    <t>2130334</t>
  </si>
  <si>
    <t>水利建设征地及移民支出</t>
  </si>
  <si>
    <t>2130335</t>
  </si>
  <si>
    <t>农村人畜饮水</t>
  </si>
  <si>
    <t>2130399</t>
  </si>
  <si>
    <t>其他水利支出</t>
  </si>
  <si>
    <t>21305</t>
  </si>
  <si>
    <t>扶贫</t>
  </si>
  <si>
    <t>2130504</t>
  </si>
  <si>
    <t>农村基础设施建设</t>
  </si>
  <si>
    <t>2130505</t>
  </si>
  <si>
    <t>生产发展</t>
  </si>
  <si>
    <t>2130599</t>
  </si>
  <si>
    <t>其他扶贫支出</t>
  </si>
  <si>
    <t>21307</t>
  </si>
  <si>
    <t>农村综合改革</t>
  </si>
  <si>
    <t>2130701</t>
  </si>
  <si>
    <t>对村级公益事业建设的补助</t>
  </si>
  <si>
    <t>2130705</t>
  </si>
  <si>
    <t>对村民委员会和村党支部的补助</t>
  </si>
  <si>
    <t>2130706</t>
  </si>
  <si>
    <t>对村集体经济组织的补助</t>
  </si>
  <si>
    <t>2130799</t>
  </si>
  <si>
    <t>其他农村综合改革支出</t>
  </si>
  <si>
    <t>21308</t>
  </si>
  <si>
    <t>普惠金融发展支出</t>
  </si>
  <si>
    <t>2130803</t>
  </si>
  <si>
    <t>农业保险保费补贴</t>
  </si>
  <si>
    <t>2130804</t>
  </si>
  <si>
    <t>创业担保贷款贴息</t>
  </si>
  <si>
    <t>2130899</t>
  </si>
  <si>
    <t>其他普惠金融发展支出</t>
  </si>
  <si>
    <t>21399</t>
  </si>
  <si>
    <t>其他农林水支出</t>
  </si>
  <si>
    <t>2139999</t>
  </si>
  <si>
    <t>214</t>
  </si>
  <si>
    <t>交通运输支出</t>
  </si>
  <si>
    <t>21401</t>
  </si>
  <si>
    <t>公路水路运输</t>
  </si>
  <si>
    <t>2140101</t>
  </si>
  <si>
    <t>2140102</t>
  </si>
  <si>
    <t>2140104</t>
  </si>
  <si>
    <t>公路建设</t>
  </si>
  <si>
    <t>2140106</t>
  </si>
  <si>
    <t>公路养护</t>
  </si>
  <si>
    <t>2140110</t>
  </si>
  <si>
    <t>公路和运输安全</t>
  </si>
  <si>
    <t>2140112</t>
  </si>
  <si>
    <t>公路运输管理</t>
  </si>
  <si>
    <t>2140199</t>
  </si>
  <si>
    <t>其他公路水路运输支出</t>
  </si>
  <si>
    <t>21403</t>
  </si>
  <si>
    <t>民用航空运输</t>
  </si>
  <si>
    <t>2140399</t>
  </si>
  <si>
    <t>其他民用航空运输支出</t>
  </si>
  <si>
    <t>21404</t>
  </si>
  <si>
    <t>成品油价格改革对交通运输的补贴</t>
  </si>
  <si>
    <t>2140401</t>
  </si>
  <si>
    <t>对城市公交的补贴</t>
  </si>
  <si>
    <t>2140402</t>
  </si>
  <si>
    <t>对农村道路客运的补贴</t>
  </si>
  <si>
    <t>215</t>
  </si>
  <si>
    <t>资源勘探信息等支出</t>
  </si>
  <si>
    <t>21501</t>
  </si>
  <si>
    <t>资源勘探开发</t>
  </si>
  <si>
    <t>2150199</t>
  </si>
  <si>
    <t>其他资源勘探业支出</t>
  </si>
  <si>
    <t>21502</t>
  </si>
  <si>
    <t>制造业</t>
  </si>
  <si>
    <t>2150207</t>
  </si>
  <si>
    <t>通信设备、计算机及其他电子设备制造业</t>
  </si>
  <si>
    <t>2150299</t>
  </si>
  <si>
    <t>其他制造业支出</t>
  </si>
  <si>
    <t>21503</t>
  </si>
  <si>
    <t>建筑业</t>
  </si>
  <si>
    <t>2150301</t>
  </si>
  <si>
    <t>2150302</t>
  </si>
  <si>
    <t>2150399</t>
  </si>
  <si>
    <t>其他建筑业支出</t>
  </si>
  <si>
    <t>21505</t>
  </si>
  <si>
    <t>工业和信息产业监管</t>
  </si>
  <si>
    <t>2150501</t>
  </si>
  <si>
    <t>2150502</t>
  </si>
  <si>
    <t>2150505</t>
  </si>
  <si>
    <t>战备应急</t>
  </si>
  <si>
    <t>产业发展</t>
  </si>
  <si>
    <t>2150599</t>
  </si>
  <si>
    <t>其他工业和信息产业监管支出</t>
  </si>
  <si>
    <t>21507</t>
  </si>
  <si>
    <t>国有资产监管</t>
  </si>
  <si>
    <t>2150701</t>
  </si>
  <si>
    <t>2150702</t>
  </si>
  <si>
    <t>2150799</t>
  </si>
  <si>
    <t>其他国有资产监管支出</t>
  </si>
  <si>
    <t>21508</t>
  </si>
  <si>
    <t>支持中小企业发展和管理支出</t>
  </si>
  <si>
    <t>2150805</t>
  </si>
  <si>
    <t>中小企业发展专项</t>
  </si>
  <si>
    <t>2150899</t>
  </si>
  <si>
    <t>其他支持中小企业发展和管理支出</t>
  </si>
  <si>
    <t>21599</t>
  </si>
  <si>
    <t>其他资源勘探工业信息等支出</t>
  </si>
  <si>
    <t>2159999</t>
  </si>
  <si>
    <t>216</t>
  </si>
  <si>
    <t>商业服务业等支出</t>
  </si>
  <si>
    <t>21602</t>
  </si>
  <si>
    <t>商业流通事务</t>
  </si>
  <si>
    <t>2160201</t>
  </si>
  <si>
    <t>2160202</t>
  </si>
  <si>
    <t>2160250</t>
  </si>
  <si>
    <t>2160299</t>
  </si>
  <si>
    <t>其他商业流通事务支出</t>
  </si>
  <si>
    <t>21606</t>
  </si>
  <si>
    <t>涉外发展服务支出</t>
  </si>
  <si>
    <t>2160602</t>
  </si>
  <si>
    <t>2160699</t>
  </si>
  <si>
    <t>其他涉外发展服务支出</t>
  </si>
  <si>
    <t>21699</t>
  </si>
  <si>
    <t>其他商业服务业等支出</t>
  </si>
  <si>
    <t>2169999</t>
  </si>
  <si>
    <t>217</t>
  </si>
  <si>
    <t>金融支出</t>
  </si>
  <si>
    <t>21703</t>
  </si>
  <si>
    <t>金融发展支出</t>
  </si>
  <si>
    <t>2170399</t>
  </si>
  <si>
    <t>其他金融发展支出</t>
  </si>
  <si>
    <t>21799</t>
  </si>
  <si>
    <t>其他金融支出</t>
  </si>
  <si>
    <t>220</t>
  </si>
  <si>
    <t>自然资源海洋气象等支出</t>
  </si>
  <si>
    <t>22001</t>
  </si>
  <si>
    <t>自然资源事务</t>
  </si>
  <si>
    <t>2200101</t>
  </si>
  <si>
    <t>2200104</t>
  </si>
  <si>
    <t>自然资源规划及管理</t>
  </si>
  <si>
    <t>2200106</t>
  </si>
  <si>
    <t>自然资源利用与保护</t>
  </si>
  <si>
    <t>2200108</t>
  </si>
  <si>
    <t>自然资源行业业务管理</t>
  </si>
  <si>
    <t>2200114</t>
  </si>
  <si>
    <t>地质勘察与矿产资源管理</t>
  </si>
  <si>
    <t>2200150</t>
  </si>
  <si>
    <t>2200199</t>
  </si>
  <si>
    <t>其他自然资源事务支出</t>
  </si>
  <si>
    <t>221</t>
  </si>
  <si>
    <t>住房保障支出</t>
  </si>
  <si>
    <t>22101</t>
  </si>
  <si>
    <t>保障性安居工程支出</t>
  </si>
  <si>
    <t>2210103</t>
  </si>
  <si>
    <t>棚户区改造</t>
  </si>
  <si>
    <t>2210105</t>
  </si>
  <si>
    <t>农村危房改造</t>
  </si>
  <si>
    <t>2210106</t>
  </si>
  <si>
    <t>公共租赁住房</t>
  </si>
  <si>
    <t>2210199</t>
  </si>
  <si>
    <t>其他保障性安居工程支出</t>
  </si>
  <si>
    <t>22102</t>
  </si>
  <si>
    <t>住房改革支出</t>
  </si>
  <si>
    <t>2210201</t>
  </si>
  <si>
    <t>住房公积金</t>
  </si>
  <si>
    <t>222</t>
  </si>
  <si>
    <t>粮油物资储备支出</t>
  </si>
  <si>
    <t>22201</t>
  </si>
  <si>
    <t>粮油物资事务</t>
  </si>
  <si>
    <t>2220101</t>
  </si>
  <si>
    <t>2220115</t>
  </si>
  <si>
    <t>粮食风险基金</t>
  </si>
  <si>
    <t>2220199</t>
  </si>
  <si>
    <t>其他粮油事务支出</t>
  </si>
  <si>
    <t>224</t>
  </si>
  <si>
    <t>灾害防治及应急管理支出</t>
  </si>
  <si>
    <t>22401</t>
  </si>
  <si>
    <t>应急管理事务</t>
  </si>
  <si>
    <t>2240101</t>
  </si>
  <si>
    <t>2240102</t>
  </si>
  <si>
    <t>2240106</t>
  </si>
  <si>
    <t>安全监管</t>
  </si>
  <si>
    <t>2240107</t>
  </si>
  <si>
    <t>安全生产基础</t>
  </si>
  <si>
    <t>2240108</t>
  </si>
  <si>
    <t>应急救援</t>
  </si>
  <si>
    <t>2240199</t>
  </si>
  <si>
    <t>其他应急管理支出</t>
  </si>
  <si>
    <t>22402</t>
  </si>
  <si>
    <t>消防事务</t>
  </si>
  <si>
    <t>2240202</t>
  </si>
  <si>
    <t>2240204</t>
  </si>
  <si>
    <t>消防应急救援</t>
  </si>
  <si>
    <t>2240299</t>
  </si>
  <si>
    <t>其他消防事务支出</t>
  </si>
  <si>
    <t>22405</t>
  </si>
  <si>
    <t>地震事务</t>
  </si>
  <si>
    <t>2240506</t>
  </si>
  <si>
    <t>地震灾害预防</t>
  </si>
  <si>
    <t>22406</t>
  </si>
  <si>
    <t>自然灾害防治</t>
  </si>
  <si>
    <t>2240601</t>
  </si>
  <si>
    <t>地质灾害防治</t>
  </si>
  <si>
    <t>22407</t>
  </si>
  <si>
    <t>自然灾害救灾及恢复重建支出</t>
  </si>
  <si>
    <t>2240799</t>
  </si>
  <si>
    <t>其他自然灾害救灾及恢复重建支出</t>
  </si>
  <si>
    <t>预备费</t>
  </si>
  <si>
    <t>229</t>
  </si>
  <si>
    <t>22999</t>
  </si>
  <si>
    <t>2299999</t>
  </si>
  <si>
    <r>
      <t>单位</t>
    </r>
    <r>
      <rPr>
        <sz val="10"/>
        <color indexed="63"/>
        <rFont val="仿宋_GB2312"/>
        <family val="3"/>
      </rPr>
      <t>:</t>
    </r>
    <r>
      <rPr>
        <sz val="10"/>
        <color indexed="63"/>
        <rFont val="Tahoma"/>
        <family val="2"/>
      </rPr>
      <t> </t>
    </r>
    <r>
      <rPr>
        <sz val="10"/>
        <color indexed="63"/>
        <rFont val="仿宋_GB2312"/>
        <family val="3"/>
      </rPr>
      <t>万元</t>
    </r>
  </si>
  <si>
    <t>政府经济科目编码</t>
  </si>
  <si>
    <t>政府经济科目名称</t>
  </si>
  <si>
    <t>金额</t>
  </si>
  <si>
    <t>总   计</t>
  </si>
  <si>
    <t>501</t>
  </si>
  <si>
    <t>机关工资福利支出</t>
  </si>
  <si>
    <t>50101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</si>
  <si>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工资奖金津补贴</t>
    </r>
  </si>
  <si>
    <t>50102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</si>
  <si>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社保保障缴费</t>
    </r>
  </si>
  <si>
    <t>50103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</si>
  <si>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住房公积金</t>
    </r>
  </si>
  <si>
    <t>50199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</si>
  <si>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其他工资福利支出</t>
    </r>
  </si>
  <si>
    <t>502</t>
  </si>
  <si>
    <t>机关商品和服务支出</t>
  </si>
  <si>
    <t>50201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</si>
  <si>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办公经费</t>
    </r>
  </si>
  <si>
    <t>50202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</si>
  <si>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会议费</t>
    </r>
  </si>
  <si>
    <t>50203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</si>
  <si>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培训费</t>
    </r>
  </si>
  <si>
    <t>50204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</si>
  <si>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专用材料购置费</t>
    </r>
  </si>
  <si>
    <t>50205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</si>
  <si>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委托业务费</t>
    </r>
  </si>
  <si>
    <t>50206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</si>
  <si>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公务接待费</t>
    </r>
  </si>
  <si>
    <t>50207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</si>
  <si>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因公出国(境)费用</t>
    </r>
  </si>
  <si>
    <t>50208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</si>
  <si>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公务用车运行维护费</t>
    </r>
  </si>
  <si>
    <t>50209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</si>
  <si>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维修(护)费</t>
    </r>
  </si>
  <si>
    <t>50299</t>
  </si>
  <si>
    <r>
      <rPr>
        <sz val="12"/>
        <color indexed="8"/>
        <rFont val="宋体"/>
        <family val="0"/>
      </rPr>
      <t>    </t>
    </r>
    <r>
      <rPr>
        <sz val="12"/>
        <color indexed="8"/>
        <rFont val="仿宋_GB2312"/>
        <family val="3"/>
      </rPr>
      <t>其他商品和服务支出</t>
    </r>
  </si>
  <si>
    <t>503</t>
  </si>
  <si>
    <t>机关资本性支出</t>
  </si>
  <si>
    <t xml:space="preserve">   设备购置</t>
  </si>
  <si>
    <t xml:space="preserve">   其他资本性支出</t>
  </si>
  <si>
    <t>505</t>
  </si>
  <si>
    <t>对事业单位经常性补助</t>
  </si>
  <si>
    <t>50501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</si>
  <si>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事业工资福利支出</t>
    </r>
  </si>
  <si>
    <t>50502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</si>
  <si>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事业商品和服务支出</t>
    </r>
  </si>
  <si>
    <t>506</t>
  </si>
  <si>
    <t>对事业单位资本性支出</t>
  </si>
  <si>
    <t>50601</t>
  </si>
  <si>
    <t xml:space="preserve">   资本性支出（一）</t>
  </si>
  <si>
    <t>509</t>
  </si>
  <si>
    <t>对个人和家庭的补助支出</t>
  </si>
  <si>
    <t>50901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</si>
  <si>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社会福利和救助</t>
    </r>
  </si>
  <si>
    <t>50902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</si>
  <si>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助学金</t>
    </r>
  </si>
  <si>
    <t>50903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</si>
  <si>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个人农业生产补贴</t>
    </r>
  </si>
  <si>
    <t>50905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</si>
  <si>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离退休费</t>
    </r>
  </si>
  <si>
    <t>50999</t>
  </si>
  <si>
    <r>
      <rPr>
        <sz val="12"/>
        <color indexed="63"/>
        <rFont val="宋体"/>
        <family val="0"/>
      </rPr>
      <t>    </t>
    </r>
    <r>
      <rPr>
        <sz val="12"/>
        <color indexed="63"/>
        <rFont val="仿宋_GB2312"/>
        <family val="3"/>
      </rPr>
      <t>其他对个人和家庭的补助支出</t>
    </r>
  </si>
  <si>
    <t>上级转移支付</t>
  </si>
  <si>
    <t>对下级转移支付</t>
  </si>
  <si>
    <t>项      目</t>
  </si>
  <si>
    <t>预算数</t>
  </si>
  <si>
    <t>星沙街道</t>
  </si>
  <si>
    <t>湘龙街道</t>
  </si>
  <si>
    <t>泉塘街道</t>
  </si>
  <si>
    <t>㮾梨街道</t>
  </si>
  <si>
    <t>长龙街道</t>
  </si>
  <si>
    <t>黄花镇</t>
  </si>
  <si>
    <t>黄兴镇</t>
  </si>
  <si>
    <t>安沙镇</t>
  </si>
  <si>
    <t>江背镇</t>
  </si>
  <si>
    <t>黄兴
会展</t>
  </si>
  <si>
    <t>金井镇</t>
  </si>
  <si>
    <t>春华镇</t>
  </si>
  <si>
    <t>开慧镇</t>
  </si>
  <si>
    <t>路口镇</t>
  </si>
  <si>
    <t>高桥镇</t>
  </si>
  <si>
    <t>福临镇</t>
  </si>
  <si>
    <t>青山铺镇</t>
  </si>
  <si>
    <t>果园镇</t>
  </si>
  <si>
    <t>北山镇</t>
  </si>
  <si>
    <t>一、返还型收入</t>
  </si>
  <si>
    <t>二、一般性转移支付收入</t>
  </si>
  <si>
    <t>三、专项转移支付收入</t>
  </si>
  <si>
    <t>单位：亿元</t>
  </si>
  <si>
    <t>限额</t>
  </si>
  <si>
    <t>余额</t>
  </si>
  <si>
    <t>长沙县</t>
  </si>
  <si>
    <t>2020年完成数</t>
  </si>
  <si>
    <t xml:space="preserve">    新菜地开发建设基金支出</t>
  </si>
  <si>
    <t>　  大中型水库库区基金及对应专项债务收入安排的支出</t>
  </si>
  <si>
    <t>　  三峡水库库区基金支出</t>
  </si>
  <si>
    <t>　  南水北调工程基金支出</t>
  </si>
  <si>
    <t>　  国家重大水利工程建设基金支出</t>
  </si>
  <si>
    <t>　  公路水路运输</t>
  </si>
  <si>
    <t>　  海南省高等级公路车辆通行附加费安排的支出</t>
  </si>
  <si>
    <t>　  转让政府还贷道路收费权收入安排的支出</t>
  </si>
  <si>
    <t>　  车辆通行费安排的支出</t>
  </si>
  <si>
    <t xml:space="preserve">    港口建设费安排的支出</t>
  </si>
  <si>
    <t>　  铁路建设基金支出</t>
  </si>
  <si>
    <t xml:space="preserve">    船舶油污损害赔偿基金支出</t>
  </si>
  <si>
    <t xml:space="preserve">    民航发展基金支出</t>
  </si>
  <si>
    <t>　　工业和信息产业监管支出</t>
  </si>
  <si>
    <t>　　散装水泥专项资金及对应专项债务收入安排的支出</t>
  </si>
  <si>
    <t>　　新型墙体材料专项基金及对应专项债务收入安排的支出</t>
  </si>
  <si>
    <t xml:space="preserve"> 　 农网还贷资金支出</t>
  </si>
  <si>
    <t>　  山西省煤炭可持续发展基金支出</t>
  </si>
  <si>
    <t xml:space="preserve">   电力改革预留资产变现收入安排的支出</t>
  </si>
  <si>
    <t>　　旅游发展基金支出</t>
  </si>
  <si>
    <t xml:space="preserve">    其他政府性基金及对应专项债务收入安排的支出</t>
  </si>
  <si>
    <t>　　彩票公益金及对应专项债务收入安排的支出</t>
  </si>
  <si>
    <t>九、抗疫特别国债安排的支出</t>
  </si>
  <si>
    <t>十、债务付息支出</t>
  </si>
  <si>
    <t xml:space="preserve">    国有土地使用权出让金债务付息支出</t>
  </si>
  <si>
    <t>收入</t>
  </si>
  <si>
    <t>支出</t>
  </si>
  <si>
    <t>2021年
预算数</t>
  </si>
  <si>
    <t>一、本年收入</t>
  </si>
  <si>
    <t>一、本年支出</t>
  </si>
  <si>
    <t>二、转移性收入</t>
  </si>
  <si>
    <t>二、转移性支出</t>
  </si>
  <si>
    <t>政府性基金转移收入</t>
  </si>
  <si>
    <t>政府性基金转移支付</t>
  </si>
  <si>
    <t>　政府性基金补助收入</t>
  </si>
  <si>
    <t>　政府性基金补助支出</t>
  </si>
  <si>
    <t>　政府性基金上解收入</t>
  </si>
  <si>
    <t>　政府性基金上解支出</t>
  </si>
  <si>
    <t>三、专项债券收入</t>
  </si>
  <si>
    <t>三、地震灾后恢复重建补助支出</t>
  </si>
  <si>
    <t>四、地震灾后恢复重建补助收入</t>
  </si>
  <si>
    <t>四、调出资金</t>
  </si>
  <si>
    <t>五、上年结余收入</t>
  </si>
  <si>
    <t>五、年终结余</t>
  </si>
  <si>
    <t>六、调入资金</t>
  </si>
  <si>
    <t>上年结余</t>
  </si>
  <si>
    <t>上级补助
收入</t>
  </si>
  <si>
    <t xml:space="preserve">附表17 </t>
  </si>
  <si>
    <t>说明：企业养老保险由省统一预算，各市县不单独进行预算</t>
  </si>
  <si>
    <t xml:space="preserve">    1、解决历史遗留问题及改革成本支出</t>
  </si>
  <si>
    <t xml:space="preserve">    2、国有企业资本金注入</t>
  </si>
  <si>
    <t xml:space="preserve">    3、国有企业政策性补贴</t>
  </si>
  <si>
    <t xml:space="preserve">    4、金融国有资本经营预算支出</t>
  </si>
  <si>
    <t xml:space="preserve">    5、其他国有资本经营预算支出</t>
  </si>
  <si>
    <t>因公出国（境）费用</t>
  </si>
  <si>
    <t>公务接待费</t>
  </si>
  <si>
    <t>公务用车购置及运行维护费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</si>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</sst>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#,##0_ ;[Red]\-#,##0\ "/>
    <numFmt numFmtId="180" formatCode="#,##0.00_ "/>
    <numFmt numFmtId="181" formatCode="0_);[Red]\(0\)"/>
    <numFmt numFmtId="182" formatCode="_ * #,##0_ ;_ * \-#,##0_ ;_ * &quot;-&quot;??_ ;_ @_ "/>
  </numFmts>
  <fonts count="90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2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name val="宋体"/>
      <family val="0"/>
    </font>
    <font>
      <b/>
      <sz val="11"/>
      <color indexed="8"/>
      <name val="仿宋_GB2312"/>
      <family val="3"/>
    </font>
    <font>
      <sz val="9"/>
      <name val="宋体"/>
      <family val="0"/>
    </font>
    <font>
      <sz val="20"/>
      <color indexed="63"/>
      <name val="方正小标宋简体"/>
      <family val="4"/>
    </font>
    <font>
      <b/>
      <sz val="10"/>
      <color indexed="63"/>
      <name val="仿宋_GB2312"/>
      <family val="3"/>
    </font>
    <font>
      <sz val="10"/>
      <color indexed="63"/>
      <name val="仿宋_GB2312"/>
      <family val="3"/>
    </font>
    <font>
      <b/>
      <sz val="12"/>
      <color indexed="63"/>
      <name val="仿宋_GB2312"/>
      <family val="3"/>
    </font>
    <font>
      <sz val="12"/>
      <color indexed="63"/>
      <name val="仿宋_GB2312"/>
      <family val="3"/>
    </font>
    <font>
      <sz val="10"/>
      <color indexed="63"/>
      <name val="Tahoma"/>
      <family val="2"/>
    </font>
    <font>
      <sz val="11"/>
      <color indexed="63"/>
      <name val="Tahom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2"/>
      <name val="Times New Roman"/>
      <family val="1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20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000000"/>
      <name val="仿宋_GB2312"/>
      <family val="3"/>
    </font>
    <font>
      <b/>
      <sz val="12"/>
      <color rgb="FF000000"/>
      <name val="仿宋_GB2312"/>
      <family val="3"/>
    </font>
    <font>
      <b/>
      <sz val="11"/>
      <color rgb="FFC00000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2"/>
      <color indexed="10"/>
      <name val="Calibri"/>
      <family val="0"/>
    </font>
    <font>
      <sz val="10"/>
      <color theme="1"/>
      <name val="仿宋_GB2312"/>
      <family val="3"/>
    </font>
    <font>
      <sz val="11"/>
      <color indexed="8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" fillId="0" borderId="0">
      <alignment/>
      <protection/>
    </xf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>
      <alignment vertical="center"/>
      <protection/>
    </xf>
    <xf numFmtId="0" fontId="64" fillId="0" borderId="3" applyNumberFormat="0" applyFill="0" applyAlignment="0" applyProtection="0"/>
    <xf numFmtId="0" fontId="3" fillId="0" borderId="0">
      <alignment/>
      <protection/>
    </xf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54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54" fillId="17" borderId="0" applyNumberFormat="0" applyBorder="0" applyAlignment="0" applyProtection="0"/>
    <xf numFmtId="0" fontId="57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7" fillId="23" borderId="0" applyNumberFormat="0" applyBorder="0" applyAlignment="0" applyProtection="0"/>
    <xf numFmtId="0" fontId="3" fillId="0" borderId="0">
      <alignment vertical="center"/>
      <protection/>
    </xf>
    <xf numFmtId="0" fontId="5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3" fillId="0" borderId="0">
      <alignment vertical="center"/>
      <protection/>
    </xf>
    <xf numFmtId="0" fontId="57" fillId="27" borderId="0" applyNumberFormat="0" applyBorder="0" applyAlignment="0" applyProtection="0"/>
    <xf numFmtId="0" fontId="33" fillId="0" borderId="0">
      <alignment/>
      <protection/>
    </xf>
    <xf numFmtId="0" fontId="3" fillId="0" borderId="0">
      <alignment vertical="center"/>
      <protection/>
    </xf>
    <xf numFmtId="0" fontId="54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2" fillId="0" borderId="0">
      <alignment/>
      <protection/>
    </xf>
    <xf numFmtId="0" fontId="54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</cellStyleXfs>
  <cellXfs count="34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73" applyFont="1">
      <alignment/>
      <protection/>
    </xf>
    <xf numFmtId="176" fontId="4" fillId="0" borderId="0" xfId="73" applyNumberFormat="1" applyFont="1" applyBorder="1" applyAlignment="1">
      <alignment horizontal="center" vertical="center"/>
      <protection/>
    </xf>
    <xf numFmtId="176" fontId="5" fillId="0" borderId="10" xfId="73" applyNumberFormat="1" applyFont="1" applyBorder="1" applyAlignment="1">
      <alignment horizontal="right" vertical="center"/>
      <protection/>
    </xf>
    <xf numFmtId="176" fontId="6" fillId="0" borderId="11" xfId="73" applyNumberFormat="1" applyFont="1" applyFill="1" applyBorder="1" applyAlignment="1">
      <alignment horizontal="center" vertical="center" wrapText="1" shrinkToFit="1"/>
      <protection/>
    </xf>
    <xf numFmtId="177" fontId="7" fillId="0" borderId="11" xfId="73" applyNumberFormat="1" applyFont="1" applyBorder="1" applyAlignment="1">
      <alignment horizontal="center" vertical="center"/>
      <protection/>
    </xf>
    <xf numFmtId="177" fontId="5" fillId="0" borderId="11" xfId="73" applyNumberFormat="1" applyFont="1" applyBorder="1" applyAlignment="1">
      <alignment horizontal="center" vertical="center"/>
      <protection/>
    </xf>
    <xf numFmtId="178" fontId="5" fillId="0" borderId="11" xfId="73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75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vertical="center"/>
    </xf>
    <xf numFmtId="0" fontId="76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6" fillId="0" borderId="11" xfId="0" applyFont="1" applyBorder="1" applyAlignment="1">
      <alignment vertical="center"/>
    </xf>
    <xf numFmtId="0" fontId="76" fillId="0" borderId="11" xfId="0" applyFont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179" fontId="8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179" fontId="7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79" fontId="7" fillId="33" borderId="13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vertical="center" wrapText="1"/>
    </xf>
    <xf numFmtId="178" fontId="11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178" fontId="7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right" vertical="center"/>
    </xf>
    <xf numFmtId="179" fontId="7" fillId="33" borderId="14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center"/>
    </xf>
    <xf numFmtId="179" fontId="7" fillId="33" borderId="15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86" applyFont="1" applyFill="1" applyBorder="1" applyAlignment="1">
      <alignment/>
      <protection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11" xfId="36" applyFont="1" applyFill="1" applyBorder="1" applyAlignment="1">
      <alignment horizontal="center" vertical="center" wrapText="1"/>
      <protection/>
    </xf>
    <xf numFmtId="0" fontId="7" fillId="0" borderId="11" xfId="36" applyFont="1" applyFill="1" applyBorder="1" applyAlignment="1">
      <alignment horizontal="center" vertical="center" wrapText="1"/>
      <protection/>
    </xf>
    <xf numFmtId="0" fontId="7" fillId="0" borderId="11" xfId="36" applyFont="1" applyFill="1" applyBorder="1" applyAlignment="1">
      <alignment horizontal="left" vertical="center" wrapText="1"/>
      <protection/>
    </xf>
    <xf numFmtId="178" fontId="6" fillId="0" borderId="11" xfId="74" applyNumberFormat="1" applyFont="1" applyFill="1" applyBorder="1" applyAlignment="1">
      <alignment horizontal="center" vertical="center" wrapText="1"/>
      <protection/>
    </xf>
    <xf numFmtId="181" fontId="6" fillId="0" borderId="11" xfId="74" applyNumberFormat="1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178" fontId="1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78" fontId="11" fillId="0" borderId="11" xfId="74" applyNumberFormat="1" applyFont="1" applyFill="1" applyBorder="1" applyAlignment="1">
      <alignment horizontal="center" vertical="center" wrapText="1"/>
      <protection/>
    </xf>
    <xf numFmtId="3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178" fontId="5" fillId="0" borderId="11" xfId="74" applyNumberFormat="1" applyFont="1" applyFill="1" applyBorder="1" applyAlignment="1">
      <alignment horizontal="center" vertical="center"/>
      <protection/>
    </xf>
    <xf numFmtId="181" fontId="11" fillId="0" borderId="11" xfId="74" applyNumberFormat="1" applyFont="1" applyFill="1" applyBorder="1" applyAlignment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74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79" fillId="33" borderId="0" xfId="74" applyFont="1" applyFill="1" applyBorder="1" applyAlignment="1">
      <alignment vertical="center"/>
      <protection/>
    </xf>
    <xf numFmtId="0" fontId="80" fillId="33" borderId="0" xfId="74" applyFont="1" applyFill="1" applyBorder="1" applyAlignment="1">
      <alignment vertical="center"/>
      <protection/>
    </xf>
    <xf numFmtId="0" fontId="79" fillId="33" borderId="0" xfId="74" applyFont="1" applyFill="1" applyBorder="1" applyAlignment="1">
      <alignment horizontal="center" vertical="center"/>
      <protection/>
    </xf>
    <xf numFmtId="0" fontId="79" fillId="33" borderId="0" xfId="74" applyFont="1" applyFill="1" applyBorder="1" applyAlignment="1">
      <alignment horizontal="left" vertical="center"/>
      <protection/>
    </xf>
    <xf numFmtId="0" fontId="2" fillId="33" borderId="0" xfId="74" applyFont="1" applyFill="1" applyBorder="1" applyAlignment="1">
      <alignment horizontal="left" vertical="center"/>
      <protection/>
    </xf>
    <xf numFmtId="0" fontId="4" fillId="33" borderId="0" xfId="74" applyFont="1" applyFill="1" applyBorder="1" applyAlignment="1">
      <alignment horizontal="center" vertical="center"/>
      <protection/>
    </xf>
    <xf numFmtId="0" fontId="5" fillId="33" borderId="0" xfId="74" applyFont="1" applyFill="1" applyBorder="1" applyAlignment="1">
      <alignment horizontal="center" vertical="center"/>
      <protection/>
    </xf>
    <xf numFmtId="0" fontId="5" fillId="33" borderId="10" xfId="74" applyFont="1" applyFill="1" applyBorder="1" applyAlignment="1">
      <alignment horizontal="right" vertical="center"/>
      <protection/>
    </xf>
    <xf numFmtId="0" fontId="11" fillId="33" borderId="11" xfId="74" applyFont="1" applyFill="1" applyBorder="1" applyAlignment="1">
      <alignment horizontal="center" vertical="center" wrapText="1"/>
      <protection/>
    </xf>
    <xf numFmtId="3" fontId="11" fillId="33" borderId="11" xfId="74" applyNumberFormat="1" applyFont="1" applyFill="1" applyBorder="1" applyAlignment="1" applyProtection="1">
      <alignment horizontal="justify" vertical="center" wrapText="1"/>
      <protection/>
    </xf>
    <xf numFmtId="181" fontId="11" fillId="33" borderId="11" xfId="74" applyNumberFormat="1" applyFont="1" applyFill="1" applyBorder="1" applyAlignment="1">
      <alignment horizontal="center" vertical="center" wrapText="1"/>
      <protection/>
    </xf>
    <xf numFmtId="0" fontId="5" fillId="33" borderId="11" xfId="74" applyFont="1" applyFill="1" applyBorder="1" applyAlignment="1">
      <alignment horizontal="center" vertical="center"/>
      <protection/>
    </xf>
    <xf numFmtId="181" fontId="11" fillId="33" borderId="11" xfId="74" applyNumberFormat="1" applyFont="1" applyFill="1" applyBorder="1" applyAlignment="1" applyProtection="1">
      <alignment horizontal="center" vertical="center" wrapText="1"/>
      <protection/>
    </xf>
    <xf numFmtId="0" fontId="5" fillId="33" borderId="11" xfId="74" applyFont="1" applyFill="1" applyBorder="1" applyAlignment="1">
      <alignment horizontal="center" vertical="center"/>
      <protection/>
    </xf>
    <xf numFmtId="0" fontId="11" fillId="33" borderId="11" xfId="74" applyFont="1" applyFill="1" applyBorder="1" applyAlignment="1">
      <alignment horizontal="justify" vertical="center" wrapText="1"/>
      <protection/>
    </xf>
    <xf numFmtId="181" fontId="5" fillId="33" borderId="11" xfId="74" applyNumberFormat="1" applyFont="1" applyFill="1" applyBorder="1" applyAlignment="1">
      <alignment horizontal="center" vertical="center" wrapText="1"/>
      <protection/>
    </xf>
    <xf numFmtId="0" fontId="7" fillId="33" borderId="11" xfId="74" applyFont="1" applyFill="1" applyBorder="1" applyAlignment="1">
      <alignment horizontal="center" vertical="center"/>
      <protection/>
    </xf>
    <xf numFmtId="0" fontId="11" fillId="33" borderId="11" xfId="0" applyFont="1" applyFill="1" applyBorder="1" applyAlignment="1">
      <alignment horizontal="justify" vertical="center" wrapText="1"/>
    </xf>
    <xf numFmtId="0" fontId="6" fillId="33" borderId="11" xfId="74" applyFont="1" applyFill="1" applyBorder="1" applyAlignment="1">
      <alignment horizontal="center" vertical="center" wrapText="1"/>
      <protection/>
    </xf>
    <xf numFmtId="181" fontId="6" fillId="33" borderId="11" xfId="74" applyNumberFormat="1" applyFont="1" applyFill="1" applyBorder="1" applyAlignment="1">
      <alignment horizontal="center" vertical="center" wrapText="1"/>
      <protection/>
    </xf>
    <xf numFmtId="178" fontId="79" fillId="33" borderId="0" xfId="74" applyNumberFormat="1" applyFont="1" applyFill="1" applyBorder="1" applyAlignment="1">
      <alignment vertical="center"/>
      <protection/>
    </xf>
    <xf numFmtId="178" fontId="79" fillId="33" borderId="0" xfId="74" applyNumberFormat="1" applyFont="1" applyFill="1" applyBorder="1" applyAlignment="1">
      <alignment horizontal="center" vertical="center"/>
      <protection/>
    </xf>
    <xf numFmtId="0" fontId="5" fillId="33" borderId="0" xfId="74" applyFont="1" applyFill="1" applyBorder="1" applyAlignment="1">
      <alignment horizontal="left" vertical="center"/>
      <protection/>
    </xf>
    <xf numFmtId="178" fontId="5" fillId="33" borderId="0" xfId="74" applyNumberFormat="1" applyFont="1" applyFill="1" applyBorder="1" applyAlignment="1">
      <alignment horizontal="right" vertical="center"/>
      <protection/>
    </xf>
    <xf numFmtId="0" fontId="19" fillId="33" borderId="11" xfId="74" applyFont="1" applyFill="1" applyBorder="1" applyAlignment="1">
      <alignment horizontal="center" vertical="center" wrapText="1"/>
      <protection/>
    </xf>
    <xf numFmtId="3" fontId="11" fillId="33" borderId="11" xfId="74" applyNumberFormat="1" applyFont="1" applyFill="1" applyBorder="1" applyAlignment="1" applyProtection="1">
      <alignment horizontal="left" vertical="center" wrapText="1"/>
      <protection/>
    </xf>
    <xf numFmtId="178" fontId="11" fillId="33" borderId="11" xfId="74" applyNumberFormat="1" applyFont="1" applyFill="1" applyBorder="1" applyAlignment="1">
      <alignment horizontal="center" vertical="center" wrapText="1"/>
      <protection/>
    </xf>
    <xf numFmtId="178" fontId="5" fillId="33" borderId="11" xfId="74" applyNumberFormat="1" applyFont="1" applyFill="1" applyBorder="1" applyAlignment="1">
      <alignment horizontal="center" vertical="center"/>
      <protection/>
    </xf>
    <xf numFmtId="178" fontId="11" fillId="33" borderId="11" xfId="74" applyNumberFormat="1" applyFont="1" applyFill="1" applyBorder="1" applyAlignment="1" applyProtection="1">
      <alignment horizontal="center" vertical="center" wrapText="1"/>
      <protection/>
    </xf>
    <xf numFmtId="178" fontId="6" fillId="33" borderId="11" xfId="74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>
      <alignment vertical="center"/>
    </xf>
    <xf numFmtId="31" fontId="17" fillId="0" borderId="0" xfId="0" applyNumberFormat="1" applyFont="1" applyFill="1" applyBorder="1" applyAlignment="1" applyProtection="1">
      <alignment horizontal="left" vertical="center"/>
      <protection/>
    </xf>
    <xf numFmtId="2" fontId="16" fillId="0" borderId="11" xfId="0" applyNumberFormat="1" applyFont="1" applyFill="1" applyBorder="1" applyAlignment="1">
      <alignment horizontal="center" vertical="center"/>
    </xf>
    <xf numFmtId="31" fontId="16" fillId="0" borderId="11" xfId="0" applyNumberFormat="1" applyFont="1" applyFill="1" applyBorder="1" applyAlignment="1" applyProtection="1">
      <alignment horizontal="center" vertical="center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/>
    </xf>
    <xf numFmtId="178" fontId="5" fillId="0" borderId="11" xfId="66" applyNumberFormat="1" applyFont="1" applyFill="1" applyBorder="1" applyAlignment="1">
      <alignment horizontal="center" vertical="center" wrapText="1"/>
      <protection/>
    </xf>
    <xf numFmtId="178" fontId="5" fillId="0" borderId="11" xfId="86" applyNumberFormat="1" applyFont="1" applyFill="1" applyBorder="1" applyAlignment="1">
      <alignment horizontal="center" vertical="center" wrapText="1"/>
      <protection/>
    </xf>
    <xf numFmtId="18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178" fontId="17" fillId="0" borderId="11" xfId="0" applyNumberFormat="1" applyFont="1" applyFill="1" applyBorder="1" applyAlignment="1" applyProtection="1">
      <alignment horizontal="center" vertical="center" wrapText="1"/>
      <protection/>
    </xf>
    <xf numFmtId="178" fontId="5" fillId="0" borderId="11" xfId="86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9" fontId="21" fillId="33" borderId="0" xfId="0" applyNumberFormat="1" applyFont="1" applyFill="1" applyBorder="1" applyAlignment="1">
      <alignment horizontal="center" vertical="center" wrapText="1"/>
    </xf>
    <xf numFmtId="177" fontId="21" fillId="33" borderId="0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Border="1" applyAlignment="1">
      <alignment horizontal="left" vertical="center" wrapText="1"/>
    </xf>
    <xf numFmtId="177" fontId="23" fillId="33" borderId="0" xfId="0" applyNumberFormat="1" applyFont="1" applyFill="1" applyBorder="1" applyAlignment="1">
      <alignment horizontal="right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177" fontId="24" fillId="33" borderId="11" xfId="0" applyNumberFormat="1" applyFont="1" applyFill="1" applyBorder="1" applyAlignment="1">
      <alignment horizontal="center" vertical="center" wrapText="1"/>
    </xf>
    <xf numFmtId="177" fontId="7" fillId="33" borderId="11" xfId="22" applyNumberFormat="1" applyFont="1" applyFill="1" applyBorder="1" applyAlignment="1">
      <alignment vertical="center" wrapText="1"/>
    </xf>
    <xf numFmtId="49" fontId="24" fillId="33" borderId="11" xfId="0" applyNumberFormat="1" applyFont="1" applyFill="1" applyBorder="1" applyAlignment="1">
      <alignment horizontal="left" vertical="center" wrapText="1"/>
    </xf>
    <xf numFmtId="49" fontId="25" fillId="33" borderId="11" xfId="0" applyNumberFormat="1" applyFont="1" applyFill="1" applyBorder="1" applyAlignment="1">
      <alignment horizontal="left" vertical="center" wrapText="1"/>
    </xf>
    <xf numFmtId="177" fontId="5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177" fontId="5" fillId="33" borderId="11" xfId="22" applyNumberFormat="1" applyFont="1" applyFill="1" applyBorder="1" applyAlignment="1">
      <alignment vertical="center" wrapText="1"/>
    </xf>
    <xf numFmtId="182" fontId="5" fillId="33" borderId="11" xfId="22" applyNumberFormat="1" applyFont="1" applyFill="1" applyBorder="1" applyAlignment="1">
      <alignment vertical="center" wrapText="1"/>
    </xf>
    <xf numFmtId="49" fontId="81" fillId="33" borderId="11" xfId="0" applyNumberFormat="1" applyFont="1" applyFill="1" applyBorder="1" applyAlignment="1">
      <alignment horizontal="left" vertical="center" wrapText="1"/>
    </xf>
    <xf numFmtId="49" fontId="82" fillId="33" borderId="11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vertical="center"/>
    </xf>
    <xf numFmtId="49" fontId="26" fillId="33" borderId="0" xfId="0" applyNumberFormat="1" applyFont="1" applyFill="1" applyBorder="1" applyAlignment="1">
      <alignment horizontal="left" vertical="center" wrapText="1"/>
    </xf>
    <xf numFmtId="49" fontId="27" fillId="33" borderId="0" xfId="0" applyNumberFormat="1" applyFont="1" applyFill="1" applyBorder="1" applyAlignment="1">
      <alignment horizontal="left" vertical="center" wrapText="1"/>
    </xf>
    <xf numFmtId="177" fontId="27" fillId="33" borderId="0" xfId="0" applyNumberFormat="1" applyFont="1" applyFill="1" applyBorder="1" applyAlignment="1">
      <alignment horizontal="left" vertical="center" wrapText="1"/>
    </xf>
    <xf numFmtId="0" fontId="83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81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8" fontId="0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 vertical="center"/>
    </xf>
    <xf numFmtId="176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178" fontId="10" fillId="33" borderId="0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78" fontId="30" fillId="33" borderId="10" xfId="0" applyNumberFormat="1" applyFont="1" applyFill="1" applyBorder="1" applyAlignment="1">
      <alignment horizontal="right" vertical="center" wrapText="1"/>
    </xf>
    <xf numFmtId="181" fontId="7" fillId="33" borderId="11" xfId="77" applyNumberFormat="1" applyFont="1" applyFill="1" applyBorder="1" applyAlignment="1" applyProtection="1">
      <alignment horizontal="center" vertical="center"/>
      <protection/>
    </xf>
    <xf numFmtId="0" fontId="7" fillId="33" borderId="11" xfId="77" applyNumberFormat="1" applyFont="1" applyFill="1" applyBorder="1" applyAlignment="1" applyProtection="1">
      <alignment horizontal="center" vertical="center"/>
      <protection/>
    </xf>
    <xf numFmtId="178" fontId="7" fillId="33" borderId="11" xfId="77" applyNumberFormat="1" applyFont="1" applyFill="1" applyBorder="1" applyAlignment="1" applyProtection="1">
      <alignment horizontal="center" vertical="center"/>
      <protection/>
    </xf>
    <xf numFmtId="176" fontId="7" fillId="33" borderId="16" xfId="77" applyNumberFormat="1" applyFont="1" applyFill="1" applyBorder="1" applyAlignment="1" applyProtection="1">
      <alignment horizontal="center" vertical="center"/>
      <protection/>
    </xf>
    <xf numFmtId="178" fontId="7" fillId="33" borderId="17" xfId="77" applyNumberFormat="1" applyFont="1" applyFill="1" applyBorder="1" applyAlignment="1" applyProtection="1">
      <alignment horizontal="center" vertical="center"/>
      <protection/>
    </xf>
    <xf numFmtId="177" fontId="7" fillId="33" borderId="11" xfId="77" applyNumberFormat="1" applyFont="1" applyFill="1" applyBorder="1" applyAlignment="1" applyProtection="1">
      <alignment horizontal="right" vertical="center"/>
      <protection/>
    </xf>
    <xf numFmtId="181" fontId="7" fillId="33" borderId="11" xfId="0" applyNumberFormat="1" applyFont="1" applyFill="1" applyBorder="1" applyAlignment="1">
      <alignment horizontal="left" vertical="center"/>
    </xf>
    <xf numFmtId="0" fontId="7" fillId="33" borderId="11" xfId="0" applyNumberFormat="1" applyFont="1" applyFill="1" applyBorder="1" applyAlignment="1">
      <alignment horizontal="left" vertical="center"/>
    </xf>
    <xf numFmtId="178" fontId="7" fillId="33" borderId="11" xfId="0" applyNumberFormat="1" applyFont="1" applyFill="1" applyBorder="1" applyAlignment="1">
      <alignment/>
    </xf>
    <xf numFmtId="181" fontId="5" fillId="33" borderId="11" xfId="0" applyNumberFormat="1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left" vertical="center"/>
    </xf>
    <xf numFmtId="181" fontId="7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84" fillId="33" borderId="0" xfId="0" applyFont="1" applyFill="1" applyAlignment="1">
      <alignment/>
    </xf>
    <xf numFmtId="0" fontId="85" fillId="33" borderId="0" xfId="0" applyFont="1" applyFill="1" applyAlignment="1">
      <alignment horizontal="left"/>
    </xf>
    <xf numFmtId="0" fontId="86" fillId="33" borderId="0" xfId="0" applyFont="1" applyFill="1" applyAlignment="1">
      <alignment/>
    </xf>
    <xf numFmtId="176" fontId="85" fillId="33" borderId="0" xfId="0" applyNumberFormat="1" applyFont="1" applyFill="1" applyAlignment="1">
      <alignment/>
    </xf>
    <xf numFmtId="0" fontId="85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/>
    </xf>
    <xf numFmtId="0" fontId="32" fillId="33" borderId="0" xfId="0" applyFont="1" applyFill="1" applyAlignment="1">
      <alignment/>
    </xf>
    <xf numFmtId="0" fontId="11" fillId="33" borderId="10" xfId="0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176" fontId="11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vertical="center" wrapText="1"/>
    </xf>
    <xf numFmtId="178" fontId="11" fillId="33" borderId="11" xfId="0" applyNumberFormat="1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 wrapText="1"/>
    </xf>
    <xf numFmtId="0" fontId="85" fillId="33" borderId="0" xfId="0" applyFont="1" applyFill="1" applyAlignment="1">
      <alignment vertical="center"/>
    </xf>
    <xf numFmtId="176" fontId="85" fillId="33" borderId="0" xfId="0" applyNumberFormat="1" applyFont="1" applyFill="1" applyAlignment="1">
      <alignment horizontal="center" vertical="center"/>
    </xf>
    <xf numFmtId="178" fontId="85" fillId="33" borderId="0" xfId="0" applyNumberFormat="1" applyFont="1" applyFill="1" applyAlignment="1">
      <alignment horizontal="center" vertical="center"/>
    </xf>
    <xf numFmtId="0" fontId="73" fillId="33" borderId="0" xfId="74" applyFont="1" applyFill="1" applyAlignment="1">
      <alignment horizontal="left" vertical="center"/>
      <protection/>
    </xf>
    <xf numFmtId="0" fontId="77" fillId="33" borderId="0" xfId="74" applyFont="1" applyFill="1" applyAlignment="1">
      <alignment horizontal="center"/>
      <protection/>
    </xf>
    <xf numFmtId="176" fontId="77" fillId="33" borderId="0" xfId="74" applyNumberFormat="1" applyFont="1" applyFill="1" applyAlignment="1">
      <alignment horizontal="center"/>
      <protection/>
    </xf>
    <xf numFmtId="1" fontId="74" fillId="33" borderId="0" xfId="82" applyNumberFormat="1" applyFont="1" applyFill="1" applyAlignment="1">
      <alignment horizontal="center" vertical="center"/>
      <protection/>
    </xf>
    <xf numFmtId="178" fontId="74" fillId="33" borderId="0" xfId="82" applyNumberFormat="1" applyFont="1" applyFill="1" applyAlignment="1">
      <alignment horizontal="center" vertical="center"/>
      <protection/>
    </xf>
    <xf numFmtId="0" fontId="76" fillId="33" borderId="0" xfId="74" applyFont="1" applyFill="1" applyAlignment="1">
      <alignment horizontal="left"/>
      <protection/>
    </xf>
    <xf numFmtId="0" fontId="76" fillId="33" borderId="0" xfId="74" applyFont="1" applyFill="1" applyAlignment="1">
      <alignment horizontal="center"/>
      <protection/>
    </xf>
    <xf numFmtId="0" fontId="87" fillId="33" borderId="10" xfId="74" applyFont="1" applyFill="1" applyBorder="1" applyAlignment="1">
      <alignment horizontal="right" vertical="center"/>
      <protection/>
    </xf>
    <xf numFmtId="178" fontId="87" fillId="33" borderId="10" xfId="74" applyNumberFormat="1" applyFont="1" applyFill="1" applyBorder="1" applyAlignment="1">
      <alignment horizontal="right" vertical="center"/>
      <protection/>
    </xf>
    <xf numFmtId="1" fontId="76" fillId="33" borderId="12" xfId="82" applyNumberFormat="1" applyFont="1" applyFill="1" applyBorder="1" applyAlignment="1">
      <alignment horizontal="center" vertical="center" wrapText="1"/>
      <protection/>
    </xf>
    <xf numFmtId="178" fontId="11" fillId="33" borderId="18" xfId="0" applyNumberFormat="1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1" fontId="76" fillId="33" borderId="13" xfId="82" applyNumberFormat="1" applyFont="1" applyFill="1" applyBorder="1" applyAlignment="1">
      <alignment horizontal="center" vertical="center" wrapText="1"/>
      <protection/>
    </xf>
    <xf numFmtId="1" fontId="75" fillId="33" borderId="11" xfId="82" applyNumberFormat="1" applyFont="1" applyFill="1" applyBorder="1" applyAlignment="1">
      <alignment horizontal="center" vertical="center" wrapText="1"/>
      <protection/>
    </xf>
    <xf numFmtId="176" fontId="75" fillId="33" borderId="11" xfId="82" applyNumberFormat="1" applyFont="1" applyFill="1" applyBorder="1" applyAlignment="1">
      <alignment horizontal="center" vertical="center" wrapText="1"/>
      <protection/>
    </xf>
    <xf numFmtId="178" fontId="6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" fontId="75" fillId="33" borderId="11" xfId="82" applyNumberFormat="1" applyFont="1" applyFill="1" applyBorder="1" applyAlignment="1">
      <alignment horizontal="left" vertical="center" wrapText="1"/>
      <protection/>
    </xf>
    <xf numFmtId="1" fontId="76" fillId="33" borderId="11" xfId="82" applyNumberFormat="1" applyFont="1" applyFill="1" applyBorder="1" applyAlignment="1">
      <alignment horizontal="left" vertical="center" wrapText="1"/>
      <protection/>
    </xf>
    <xf numFmtId="1" fontId="76" fillId="33" borderId="11" xfId="82" applyNumberFormat="1" applyFont="1" applyFill="1" applyBorder="1" applyAlignment="1">
      <alignment horizontal="center" vertical="center" wrapText="1"/>
      <protection/>
    </xf>
    <xf numFmtId="178" fontId="76" fillId="33" borderId="11" xfId="82" applyNumberFormat="1" applyFont="1" applyFill="1" applyBorder="1" applyAlignment="1">
      <alignment horizontal="center" vertical="center" wrapText="1"/>
      <protection/>
    </xf>
    <xf numFmtId="176" fontId="76" fillId="33" borderId="11" xfId="82" applyNumberFormat="1" applyFont="1" applyFill="1" applyBorder="1" applyAlignment="1">
      <alignment horizontal="center" vertical="center" wrapText="1"/>
      <protection/>
    </xf>
    <xf numFmtId="178" fontId="11" fillId="33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76" fontId="11" fillId="33" borderId="11" xfId="0" applyNumberFormat="1" applyFont="1" applyFill="1" applyBorder="1" applyAlignment="1">
      <alignment horizontal="center" vertical="center"/>
    </xf>
    <xf numFmtId="0" fontId="76" fillId="33" borderId="11" xfId="82" applyFont="1" applyFill="1" applyBorder="1" applyAlignment="1">
      <alignment horizontal="left" vertical="center" wrapText="1"/>
      <protection/>
    </xf>
    <xf numFmtId="0" fontId="76" fillId="33" borderId="11" xfId="82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78" fontId="5" fillId="33" borderId="11" xfId="82" applyNumberFormat="1" applyFont="1" applyFill="1" applyBorder="1" applyAlignment="1">
      <alignment horizontal="center" vertical="center" wrapText="1"/>
      <protection/>
    </xf>
    <xf numFmtId="1" fontId="5" fillId="33" borderId="11" xfId="0" applyNumberFormat="1" applyFont="1" applyFill="1" applyBorder="1" applyAlignment="1">
      <alignment horizontal="center" vertical="center"/>
    </xf>
    <xf numFmtId="176" fontId="5" fillId="33" borderId="11" xfId="82" applyNumberFormat="1" applyFont="1" applyFill="1" applyBorder="1" applyAlignment="1">
      <alignment horizontal="center" vertical="center" wrapText="1"/>
      <protection/>
    </xf>
    <xf numFmtId="0" fontId="85" fillId="33" borderId="19" xfId="0" applyFont="1" applyFill="1" applyBorder="1" applyAlignment="1">
      <alignment horizontal="left" vertical="center" wrapText="1"/>
    </xf>
    <xf numFmtId="0" fontId="85" fillId="33" borderId="19" xfId="0" applyFont="1" applyFill="1" applyBorder="1" applyAlignment="1">
      <alignment horizontal="center" vertical="center" wrapText="1"/>
    </xf>
    <xf numFmtId="178" fontId="85" fillId="33" borderId="19" xfId="0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73" fillId="33" borderId="0" xfId="0" applyFont="1" applyFill="1" applyAlignment="1">
      <alignment vertical="center" wrapText="1"/>
    </xf>
    <xf numFmtId="0" fontId="77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right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3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1" fontId="76" fillId="33" borderId="1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8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80" fillId="33" borderId="0" xfId="0" applyFont="1" applyFill="1" applyAlignment="1">
      <alignment horizontal="left" vertical="center"/>
    </xf>
    <xf numFmtId="0" fontId="85" fillId="33" borderId="0" xfId="0" applyFont="1" applyFill="1" applyAlignment="1">
      <alignment horizontal="left" vertical="center"/>
    </xf>
    <xf numFmtId="0" fontId="85" fillId="33" borderId="10" xfId="0" applyFont="1" applyFill="1" applyBorder="1" applyAlignment="1">
      <alignment horizontal="right" vertical="center"/>
    </xf>
    <xf numFmtId="0" fontId="79" fillId="33" borderId="16" xfId="0" applyFont="1" applyFill="1" applyBorder="1" applyAlignment="1">
      <alignment horizontal="center" vertical="center"/>
    </xf>
    <xf numFmtId="0" fontId="79" fillId="33" borderId="21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 wrapText="1"/>
    </xf>
    <xf numFmtId="3" fontId="85" fillId="33" borderId="11" xfId="0" applyNumberFormat="1" applyFont="1" applyFill="1" applyBorder="1" applyAlignment="1" applyProtection="1">
      <alignment horizontal="left" vertical="center" wrapText="1"/>
      <protection/>
    </xf>
    <xf numFmtId="181" fontId="85" fillId="33" borderId="11" xfId="0" applyNumberFormat="1" applyFont="1" applyFill="1" applyBorder="1" applyAlignment="1" applyProtection="1">
      <alignment horizontal="center" vertical="center" wrapText="1"/>
      <protection/>
    </xf>
    <xf numFmtId="0" fontId="79" fillId="33" borderId="11" xfId="0" applyFont="1" applyFill="1" applyBorder="1" applyAlignment="1">
      <alignment horizontal="left" vertical="center"/>
    </xf>
    <xf numFmtId="0" fontId="79" fillId="33" borderId="11" xfId="0" applyFont="1" applyFill="1" applyBorder="1" applyAlignment="1">
      <alignment horizontal="center" vertical="center"/>
    </xf>
    <xf numFmtId="181" fontId="85" fillId="33" borderId="11" xfId="74" applyNumberFormat="1" applyFont="1" applyFill="1" applyBorder="1" applyAlignment="1">
      <alignment horizontal="center" vertical="center" wrapText="1"/>
      <protection/>
    </xf>
    <xf numFmtId="178" fontId="85" fillId="33" borderId="11" xfId="36" applyNumberFormat="1" applyFont="1" applyFill="1" applyBorder="1" applyAlignment="1">
      <alignment horizontal="center" vertical="center" wrapText="1"/>
      <protection/>
    </xf>
    <xf numFmtId="181" fontId="85" fillId="33" borderId="11" xfId="0" applyNumberFormat="1" applyFont="1" applyFill="1" applyBorder="1" applyAlignment="1">
      <alignment horizontal="center" vertical="center" wrapText="1"/>
    </xf>
    <xf numFmtId="178" fontId="85" fillId="33" borderId="11" xfId="36" applyNumberFormat="1" applyFont="1" applyFill="1" applyBorder="1" applyAlignment="1" applyProtection="1">
      <alignment horizontal="center" vertical="center" wrapText="1"/>
      <protection/>
    </xf>
    <xf numFmtId="0" fontId="85" fillId="33" borderId="11" xfId="0" applyFont="1" applyFill="1" applyBorder="1" applyAlignment="1">
      <alignment horizontal="left" vertical="center" wrapText="1"/>
    </xf>
    <xf numFmtId="0" fontId="85" fillId="33" borderId="11" xfId="0" applyFont="1" applyFill="1" applyBorder="1" applyAlignment="1">
      <alignment vertical="center"/>
    </xf>
    <xf numFmtId="178" fontId="85" fillId="33" borderId="11" xfId="0" applyNumberFormat="1" applyFont="1" applyFill="1" applyBorder="1" applyAlignment="1">
      <alignment horizontal="center" vertical="center" wrapText="1"/>
    </xf>
    <xf numFmtId="181" fontId="84" fillId="33" borderId="11" xfId="0" applyNumberFormat="1" applyFont="1" applyFill="1" applyBorder="1" applyAlignment="1">
      <alignment horizontal="center" vertical="center" wrapText="1"/>
    </xf>
    <xf numFmtId="178" fontId="84" fillId="33" borderId="11" xfId="77" applyNumberFormat="1" applyFont="1" applyFill="1" applyBorder="1" applyAlignment="1">
      <alignment horizontal="center" vertical="center" wrapText="1"/>
      <protection/>
    </xf>
    <xf numFmtId="178" fontId="79" fillId="33" borderId="11" xfId="77" applyNumberFormat="1" applyFont="1" applyFill="1" applyBorder="1" applyAlignment="1">
      <alignment horizontal="center" vertical="center"/>
      <protection/>
    </xf>
    <xf numFmtId="178" fontId="85" fillId="33" borderId="11" xfId="77" applyNumberFormat="1" applyFont="1" applyFill="1" applyBorder="1" applyAlignment="1">
      <alignment horizontal="center" vertical="center" wrapText="1"/>
      <protection/>
    </xf>
    <xf numFmtId="0" fontId="84" fillId="33" borderId="11" xfId="0" applyFont="1" applyFill="1" applyBorder="1" applyAlignment="1">
      <alignment horizontal="center" vertical="center" wrapText="1"/>
    </xf>
    <xf numFmtId="0" fontId="88" fillId="33" borderId="0" xfId="0" applyFont="1" applyFill="1" applyAlignment="1">
      <alignment horizontal="center"/>
    </xf>
    <xf numFmtId="0" fontId="88" fillId="33" borderId="0" xfId="0" applyFont="1" applyFill="1" applyAlignment="1">
      <alignment horizontal="left"/>
    </xf>
    <xf numFmtId="0" fontId="86" fillId="33" borderId="0" xfId="0" applyFont="1" applyFill="1" applyAlignment="1">
      <alignment horizontal="center"/>
    </xf>
    <xf numFmtId="176" fontId="88" fillId="33" borderId="0" xfId="0" applyNumberFormat="1" applyFont="1" applyFill="1" applyAlignment="1">
      <alignment horizontal="center"/>
    </xf>
    <xf numFmtId="0" fontId="88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178" fontId="11" fillId="33" borderId="17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8" fillId="33" borderId="0" xfId="74" applyFont="1" applyFill="1">
      <alignment/>
      <protection/>
    </xf>
    <xf numFmtId="0" fontId="77" fillId="33" borderId="0" xfId="74" applyFont="1" applyFill="1" applyAlignment="1">
      <alignment horizontal="left"/>
      <protection/>
    </xf>
    <xf numFmtId="0" fontId="77" fillId="33" borderId="0" xfId="74" applyFont="1" applyFill="1">
      <alignment/>
      <protection/>
    </xf>
    <xf numFmtId="0" fontId="73" fillId="33" borderId="0" xfId="74" applyFont="1" applyFill="1" applyAlignment="1">
      <alignment horizontal="left" vertical="center" wrapText="1"/>
      <protection/>
    </xf>
    <xf numFmtId="0" fontId="76" fillId="33" borderId="10" xfId="74" applyFont="1" applyFill="1" applyBorder="1" applyAlignment="1">
      <alignment horizontal="center"/>
      <protection/>
    </xf>
    <xf numFmtId="176" fontId="76" fillId="33" borderId="10" xfId="74" applyNumberFormat="1" applyFont="1" applyFill="1" applyBorder="1" applyAlignment="1">
      <alignment horizontal="center" vertical="center"/>
      <protection/>
    </xf>
    <xf numFmtId="1" fontId="76" fillId="33" borderId="16" xfId="82" applyNumberFormat="1" applyFont="1" applyFill="1" applyBorder="1" applyAlignment="1">
      <alignment horizontal="center" vertical="center" wrapText="1"/>
      <protection/>
    </xf>
    <xf numFmtId="1" fontId="76" fillId="33" borderId="21" xfId="82" applyNumberFormat="1" applyFont="1" applyFill="1" applyBorder="1" applyAlignment="1">
      <alignment horizontal="center" vertical="center" wrapText="1"/>
      <protection/>
    </xf>
    <xf numFmtId="1" fontId="76" fillId="33" borderId="17" xfId="82" applyNumberFormat="1" applyFont="1" applyFill="1" applyBorder="1" applyAlignment="1">
      <alignment horizontal="center" vertical="center" wrapText="1"/>
      <protection/>
    </xf>
    <xf numFmtId="0" fontId="89" fillId="33" borderId="19" xfId="82" applyFont="1" applyFill="1" applyBorder="1" applyAlignment="1">
      <alignment horizontal="left" vertical="center"/>
      <protection/>
    </xf>
    <xf numFmtId="0" fontId="76" fillId="33" borderId="19" xfId="82" applyFont="1" applyFill="1" applyBorder="1" applyAlignment="1">
      <alignment horizontal="left" vertical="center"/>
      <protection/>
    </xf>
    <xf numFmtId="0" fontId="77" fillId="33" borderId="0" xfId="82" applyFont="1" applyFill="1" applyAlignment="1">
      <alignment horizontal="left"/>
      <protection/>
    </xf>
    <xf numFmtId="0" fontId="77" fillId="33" borderId="0" xfId="82" applyFont="1" applyFill="1" applyAlignment="1">
      <alignment horizontal="center"/>
      <protection/>
    </xf>
    <xf numFmtId="176" fontId="77" fillId="33" borderId="0" xfId="82" applyNumberFormat="1" applyFont="1" applyFill="1" applyAlignment="1">
      <alignment horizontal="center"/>
      <protection/>
    </xf>
    <xf numFmtId="0" fontId="0" fillId="0" borderId="0" xfId="0" applyAlignment="1">
      <alignment vertical="center"/>
    </xf>
    <xf numFmtId="0" fontId="4" fillId="0" borderId="0" xfId="87" applyFont="1" applyAlignment="1">
      <alignment horizontal="center" vertical="center" wrapText="1"/>
      <protection/>
    </xf>
    <xf numFmtId="0" fontId="34" fillId="0" borderId="0" xfId="87" applyFont="1" applyAlignment="1">
      <alignment vertical="center" wrapText="1"/>
      <protection/>
    </xf>
    <xf numFmtId="0" fontId="5" fillId="0" borderId="11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left" vertical="center"/>
      <protection/>
    </xf>
    <xf numFmtId="0" fontId="5" fillId="0" borderId="11" xfId="87" applyFont="1" applyBorder="1" applyAlignment="1">
      <alignment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_ET_STYLE_NoName_00__(人大会定稿)2015年预算调整情况表(正表)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_ET_STYLE_NoName_00__2016年预算方案1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4 3" xfId="76"/>
    <cellStyle name="常规 5" xfId="77"/>
    <cellStyle name="常规 7" xfId="78"/>
    <cellStyle name="常规_06预算 2" xfId="79"/>
    <cellStyle name="常规_06预算 3" xfId="80"/>
    <cellStyle name="常规_06预算_(人大会定稿)2015年预算调整情况表(正表)" xfId="81"/>
    <cellStyle name="常规_2004预算表工作簿簿内审核公式" xfId="82"/>
    <cellStyle name="常规_Sheet1" xfId="83"/>
    <cellStyle name="常规_06预算" xfId="84"/>
    <cellStyle name="常规_收入" xfId="85"/>
    <cellStyle name="常规 2 2 3" xfId="86"/>
    <cellStyle name="常规_2017年预算（参阅资料）12.12修改(3)" xfId="87"/>
    <cellStyle name="常规_附表1、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1">
      <selection activeCell="F18" sqref="F18"/>
    </sheetView>
  </sheetViews>
  <sheetFormatPr defaultColWidth="9.00390625" defaultRowHeight="13.5"/>
  <cols>
    <col min="1" max="1" width="11.50390625" style="0" customWidth="1"/>
    <col min="2" max="2" width="54.375" style="0" customWidth="1"/>
  </cols>
  <sheetData>
    <row r="1" spans="1:3" ht="55.5" customHeight="1">
      <c r="A1" s="335" t="s">
        <v>0</v>
      </c>
      <c r="B1" s="335"/>
      <c r="C1" s="336"/>
    </row>
    <row r="2" spans="1:2" s="334" customFormat="1" ht="27.75" customHeight="1">
      <c r="A2" s="337" t="s">
        <v>1</v>
      </c>
      <c r="B2" s="338" t="s">
        <v>2</v>
      </c>
    </row>
    <row r="3" spans="1:2" s="334" customFormat="1" ht="27.75" customHeight="1">
      <c r="A3" s="337" t="s">
        <v>3</v>
      </c>
      <c r="B3" s="339" t="s">
        <v>4</v>
      </c>
    </row>
    <row r="4" spans="1:2" s="334" customFormat="1" ht="27.75" customHeight="1">
      <c r="A4" s="337" t="s">
        <v>5</v>
      </c>
      <c r="B4" s="339" t="s">
        <v>6</v>
      </c>
    </row>
    <row r="5" spans="1:2" s="334" customFormat="1" ht="27.75" customHeight="1">
      <c r="A5" s="337" t="s">
        <v>7</v>
      </c>
      <c r="B5" s="339" t="s">
        <v>8</v>
      </c>
    </row>
    <row r="6" spans="1:2" s="334" customFormat="1" ht="27.75" customHeight="1">
      <c r="A6" s="337" t="s">
        <v>9</v>
      </c>
      <c r="B6" s="339" t="s">
        <v>10</v>
      </c>
    </row>
    <row r="7" spans="1:2" s="334" customFormat="1" ht="27.75" customHeight="1">
      <c r="A7" s="337" t="s">
        <v>11</v>
      </c>
      <c r="B7" s="339" t="s">
        <v>12</v>
      </c>
    </row>
    <row r="8" spans="1:2" s="334" customFormat="1" ht="27.75" customHeight="1">
      <c r="A8" s="337" t="s">
        <v>13</v>
      </c>
      <c r="B8" s="339" t="s">
        <v>14</v>
      </c>
    </row>
    <row r="9" spans="1:2" s="334" customFormat="1" ht="27.75" customHeight="1">
      <c r="A9" s="337" t="s">
        <v>15</v>
      </c>
      <c r="B9" s="339" t="s">
        <v>16</v>
      </c>
    </row>
    <row r="10" spans="1:2" s="334" customFormat="1" ht="27.75" customHeight="1">
      <c r="A10" s="337" t="s">
        <v>17</v>
      </c>
      <c r="B10" s="339" t="s">
        <v>18</v>
      </c>
    </row>
    <row r="11" spans="1:2" s="334" customFormat="1" ht="27.75" customHeight="1">
      <c r="A11" s="337" t="s">
        <v>19</v>
      </c>
      <c r="B11" s="339" t="s">
        <v>20</v>
      </c>
    </row>
    <row r="12" spans="1:2" s="334" customFormat="1" ht="27.75" customHeight="1">
      <c r="A12" s="337" t="s">
        <v>21</v>
      </c>
      <c r="B12" s="339" t="s">
        <v>22</v>
      </c>
    </row>
    <row r="13" spans="1:2" s="334" customFormat="1" ht="27.75" customHeight="1">
      <c r="A13" s="337" t="s">
        <v>23</v>
      </c>
      <c r="B13" s="339" t="s">
        <v>24</v>
      </c>
    </row>
    <row r="14" spans="1:2" s="334" customFormat="1" ht="27.75" customHeight="1">
      <c r="A14" s="337" t="s">
        <v>25</v>
      </c>
      <c r="B14" s="339" t="s">
        <v>26</v>
      </c>
    </row>
    <row r="15" spans="1:2" s="334" customFormat="1" ht="27.75" customHeight="1">
      <c r="A15" s="337" t="s">
        <v>27</v>
      </c>
      <c r="B15" s="339" t="s">
        <v>28</v>
      </c>
    </row>
    <row r="16" spans="1:2" s="334" customFormat="1" ht="27.75" customHeight="1">
      <c r="A16" s="337" t="s">
        <v>29</v>
      </c>
      <c r="B16" s="339" t="s">
        <v>30</v>
      </c>
    </row>
    <row r="17" spans="1:2" s="334" customFormat="1" ht="27.75" customHeight="1">
      <c r="A17" s="337" t="s">
        <v>31</v>
      </c>
      <c r="B17" s="339" t="s">
        <v>32</v>
      </c>
    </row>
    <row r="18" spans="1:2" s="334" customFormat="1" ht="27.75" customHeight="1">
      <c r="A18" s="337" t="s">
        <v>33</v>
      </c>
      <c r="B18" s="339" t="s">
        <v>34</v>
      </c>
    </row>
    <row r="19" spans="1:2" s="334" customFormat="1" ht="27.75" customHeight="1">
      <c r="A19" s="337" t="s">
        <v>35</v>
      </c>
      <c r="B19" s="339" t="s">
        <v>36</v>
      </c>
    </row>
    <row r="20" spans="1:2" s="334" customFormat="1" ht="27.75" customHeight="1">
      <c r="A20" s="337" t="s">
        <v>37</v>
      </c>
      <c r="B20" s="339" t="s">
        <v>38</v>
      </c>
    </row>
    <row r="21" spans="1:2" s="334" customFormat="1" ht="27.75" customHeight="1">
      <c r="A21" s="337" t="s">
        <v>39</v>
      </c>
      <c r="B21" s="339" t="s">
        <v>40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36"/>
  <sheetViews>
    <sheetView view="pageBreakPreview" zoomScaleSheetLayoutView="100" workbookViewId="0" topLeftCell="A1">
      <selection activeCell="A2" sqref="A2:C2"/>
    </sheetView>
  </sheetViews>
  <sheetFormatPr defaultColWidth="9.00390625" defaultRowHeight="13.5"/>
  <cols>
    <col min="1" max="1" width="14.625" style="151" customWidth="1"/>
    <col min="2" max="2" width="42.125" style="151" customWidth="1"/>
    <col min="3" max="3" width="24.25390625" style="152" customWidth="1"/>
    <col min="4" max="16384" width="9.00390625" style="151" customWidth="1"/>
  </cols>
  <sheetData>
    <row r="1" ht="33" customHeight="1">
      <c r="A1" s="153" t="s">
        <v>17</v>
      </c>
    </row>
    <row r="2" spans="1:3" ht="41.25" customHeight="1">
      <c r="A2" s="154" t="s">
        <v>18</v>
      </c>
      <c r="B2" s="154"/>
      <c r="C2" s="155"/>
    </row>
    <row r="3" spans="1:3" ht="19.5" customHeight="1">
      <c r="A3" s="156"/>
      <c r="B3" s="156"/>
      <c r="C3" s="157" t="s">
        <v>1351</v>
      </c>
    </row>
    <row r="4" spans="1:3" s="149" customFormat="1" ht="31.5" customHeight="1">
      <c r="A4" s="158" t="s">
        <v>1352</v>
      </c>
      <c r="B4" s="158" t="s">
        <v>1353</v>
      </c>
      <c r="C4" s="159" t="s">
        <v>1354</v>
      </c>
    </row>
    <row r="5" spans="1:3" s="149" customFormat="1" ht="24" customHeight="1">
      <c r="A5" s="158"/>
      <c r="B5" s="158" t="s">
        <v>1355</v>
      </c>
      <c r="C5" s="160">
        <f>C6+C11+C22+C25+C28+C30</f>
        <v>257872</v>
      </c>
    </row>
    <row r="6" spans="1:3" s="149" customFormat="1" ht="18" customHeight="1">
      <c r="A6" s="161" t="s">
        <v>1356</v>
      </c>
      <c r="B6" s="161" t="s">
        <v>1357</v>
      </c>
      <c r="C6" s="160">
        <f>SUM(C7:C10)</f>
        <v>105890</v>
      </c>
    </row>
    <row r="7" spans="1:3" s="149" customFormat="1" ht="18" customHeight="1">
      <c r="A7" s="162" t="s">
        <v>1358</v>
      </c>
      <c r="B7" s="162" t="s">
        <v>1359</v>
      </c>
      <c r="C7" s="163">
        <v>52894</v>
      </c>
    </row>
    <row r="8" spans="1:4" s="149" customFormat="1" ht="18" customHeight="1">
      <c r="A8" s="162" t="s">
        <v>1360</v>
      </c>
      <c r="B8" s="162" t="s">
        <v>1361</v>
      </c>
      <c r="C8" s="163">
        <v>16295</v>
      </c>
      <c r="D8" s="164"/>
    </row>
    <row r="9" spans="1:3" s="149" customFormat="1" ht="18" customHeight="1">
      <c r="A9" s="162" t="s">
        <v>1362</v>
      </c>
      <c r="B9" s="162" t="s">
        <v>1363</v>
      </c>
      <c r="C9" s="163">
        <v>12560</v>
      </c>
    </row>
    <row r="10" spans="1:3" s="149" customFormat="1" ht="18" customHeight="1">
      <c r="A10" s="162" t="s">
        <v>1364</v>
      </c>
      <c r="B10" s="162" t="s">
        <v>1365</v>
      </c>
      <c r="C10" s="163">
        <v>24141</v>
      </c>
    </row>
    <row r="11" spans="1:3" s="149" customFormat="1" ht="18" customHeight="1">
      <c r="A11" s="161" t="s">
        <v>1366</v>
      </c>
      <c r="B11" s="161" t="s">
        <v>1367</v>
      </c>
      <c r="C11" s="160">
        <f>SUM(C12:C21)</f>
        <v>29386</v>
      </c>
    </row>
    <row r="12" spans="1:3" s="149" customFormat="1" ht="18" customHeight="1">
      <c r="A12" s="162" t="s">
        <v>1368</v>
      </c>
      <c r="B12" s="162" t="s">
        <v>1369</v>
      </c>
      <c r="C12" s="165">
        <v>15665</v>
      </c>
    </row>
    <row r="13" spans="1:3" s="149" customFormat="1" ht="18" customHeight="1">
      <c r="A13" s="162" t="s">
        <v>1370</v>
      </c>
      <c r="B13" s="162" t="s">
        <v>1371</v>
      </c>
      <c r="C13" s="165">
        <v>260</v>
      </c>
    </row>
    <row r="14" spans="1:7" s="149" customFormat="1" ht="18" customHeight="1">
      <c r="A14" s="162" t="s">
        <v>1372</v>
      </c>
      <c r="B14" s="162" t="s">
        <v>1373</v>
      </c>
      <c r="C14" s="165">
        <v>557</v>
      </c>
      <c r="G14" s="164"/>
    </row>
    <row r="15" spans="1:3" s="149" customFormat="1" ht="18" customHeight="1">
      <c r="A15" s="162" t="s">
        <v>1374</v>
      </c>
      <c r="B15" s="162" t="s">
        <v>1375</v>
      </c>
      <c r="C15" s="165">
        <v>224</v>
      </c>
    </row>
    <row r="16" spans="1:3" s="149" customFormat="1" ht="18" customHeight="1">
      <c r="A16" s="162" t="s">
        <v>1376</v>
      </c>
      <c r="B16" s="162" t="s">
        <v>1377</v>
      </c>
      <c r="C16" s="165">
        <v>2420</v>
      </c>
    </row>
    <row r="17" spans="1:3" s="149" customFormat="1" ht="18" customHeight="1">
      <c r="A17" s="162" t="s">
        <v>1378</v>
      </c>
      <c r="B17" s="162" t="s">
        <v>1379</v>
      </c>
      <c r="C17" s="165">
        <v>297</v>
      </c>
    </row>
    <row r="18" spans="1:3" s="149" customFormat="1" ht="18" customHeight="1">
      <c r="A18" s="162" t="s">
        <v>1380</v>
      </c>
      <c r="B18" s="162" t="s">
        <v>1381</v>
      </c>
      <c r="C18" s="166">
        <v>0</v>
      </c>
    </row>
    <row r="19" spans="1:3" s="149" customFormat="1" ht="18" customHeight="1">
      <c r="A19" s="162" t="s">
        <v>1382</v>
      </c>
      <c r="B19" s="162" t="s">
        <v>1383</v>
      </c>
      <c r="C19" s="165">
        <v>1148</v>
      </c>
    </row>
    <row r="20" spans="1:3" s="149" customFormat="1" ht="18" customHeight="1">
      <c r="A20" s="162" t="s">
        <v>1384</v>
      </c>
      <c r="B20" s="162" t="s">
        <v>1385</v>
      </c>
      <c r="C20" s="165">
        <v>660</v>
      </c>
    </row>
    <row r="21" spans="1:3" s="149" customFormat="1" ht="18" customHeight="1">
      <c r="A21" s="162" t="s">
        <v>1386</v>
      </c>
      <c r="B21" s="167" t="s">
        <v>1387</v>
      </c>
      <c r="C21" s="165">
        <v>8155</v>
      </c>
    </row>
    <row r="22" spans="1:3" s="150" customFormat="1" ht="18" customHeight="1">
      <c r="A22" s="161" t="s">
        <v>1388</v>
      </c>
      <c r="B22" s="168" t="s">
        <v>1389</v>
      </c>
      <c r="C22" s="160">
        <f>SUM(C23:C24)</f>
        <v>557</v>
      </c>
    </row>
    <row r="23" spans="1:3" s="149" customFormat="1" ht="18" customHeight="1">
      <c r="A23" s="169">
        <v>50306</v>
      </c>
      <c r="B23" s="167" t="s">
        <v>1390</v>
      </c>
      <c r="C23" s="165">
        <v>279</v>
      </c>
    </row>
    <row r="24" spans="1:3" s="149" customFormat="1" ht="18" customHeight="1">
      <c r="A24" s="169">
        <v>50399</v>
      </c>
      <c r="B24" s="167" t="s">
        <v>1391</v>
      </c>
      <c r="C24" s="165">
        <v>278</v>
      </c>
    </row>
    <row r="25" spans="1:3" s="149" customFormat="1" ht="18" customHeight="1">
      <c r="A25" s="161" t="s">
        <v>1392</v>
      </c>
      <c r="B25" s="161" t="s">
        <v>1393</v>
      </c>
      <c r="C25" s="160">
        <f>SUM(C26:C27)</f>
        <v>120417</v>
      </c>
    </row>
    <row r="26" spans="1:3" s="149" customFormat="1" ht="18" customHeight="1">
      <c r="A26" s="162" t="s">
        <v>1394</v>
      </c>
      <c r="B26" s="162" t="s">
        <v>1395</v>
      </c>
      <c r="C26" s="165">
        <v>99259</v>
      </c>
    </row>
    <row r="27" spans="1:3" s="149" customFormat="1" ht="18" customHeight="1">
      <c r="A27" s="162" t="s">
        <v>1396</v>
      </c>
      <c r="B27" s="162" t="s">
        <v>1397</v>
      </c>
      <c r="C27" s="165">
        <v>21158</v>
      </c>
    </row>
    <row r="28" spans="1:3" s="150" customFormat="1" ht="18" customHeight="1">
      <c r="A28" s="161" t="s">
        <v>1398</v>
      </c>
      <c r="B28" s="168" t="s">
        <v>1399</v>
      </c>
      <c r="C28" s="160">
        <f>C29</f>
        <v>227</v>
      </c>
    </row>
    <row r="29" spans="1:3" s="149" customFormat="1" ht="18" customHeight="1">
      <c r="A29" s="162" t="s">
        <v>1400</v>
      </c>
      <c r="B29" s="167" t="s">
        <v>1401</v>
      </c>
      <c r="C29" s="165">
        <v>227</v>
      </c>
    </row>
    <row r="30" spans="1:3" s="149" customFormat="1" ht="18" customHeight="1">
      <c r="A30" s="161" t="s">
        <v>1402</v>
      </c>
      <c r="B30" s="161" t="s">
        <v>1403</v>
      </c>
      <c r="C30" s="160">
        <f>SUM(C31:C35)</f>
        <v>1395</v>
      </c>
    </row>
    <row r="31" spans="1:3" s="149" customFormat="1" ht="18" customHeight="1">
      <c r="A31" s="162" t="s">
        <v>1404</v>
      </c>
      <c r="B31" s="162" t="s">
        <v>1405</v>
      </c>
      <c r="C31" s="165">
        <v>799</v>
      </c>
    </row>
    <row r="32" spans="1:3" s="149" customFormat="1" ht="18" customHeight="1">
      <c r="A32" s="162" t="s">
        <v>1406</v>
      </c>
      <c r="B32" s="162" t="s">
        <v>1407</v>
      </c>
      <c r="C32" s="165">
        <v>596</v>
      </c>
    </row>
    <row r="33" spans="1:3" s="149" customFormat="1" ht="18" customHeight="1">
      <c r="A33" s="162" t="s">
        <v>1408</v>
      </c>
      <c r="B33" s="162" t="s">
        <v>1409</v>
      </c>
      <c r="C33" s="166">
        <v>0</v>
      </c>
    </row>
    <row r="34" spans="1:3" s="149" customFormat="1" ht="18" customHeight="1">
      <c r="A34" s="162" t="s">
        <v>1410</v>
      </c>
      <c r="B34" s="162" t="s">
        <v>1411</v>
      </c>
      <c r="C34" s="166">
        <v>0</v>
      </c>
    </row>
    <row r="35" spans="1:3" s="149" customFormat="1" ht="18" customHeight="1">
      <c r="A35" s="162" t="s">
        <v>1412</v>
      </c>
      <c r="B35" s="162" t="s">
        <v>1413</v>
      </c>
      <c r="C35" s="166">
        <v>0</v>
      </c>
    </row>
    <row r="36" spans="1:3" ht="14.25" customHeight="1">
      <c r="A36" s="170"/>
      <c r="B36" s="171"/>
      <c r="C36" s="172"/>
    </row>
  </sheetData>
  <sheetProtection/>
  <mergeCells count="2">
    <mergeCell ref="A2:C2"/>
    <mergeCell ref="A3:B3"/>
  </mergeCells>
  <printOptions horizontalCentered="1"/>
  <pageMargins left="0.7513888888888889" right="0.7513888888888889" top="1" bottom="1" header="0.5" footer="0.5"/>
  <pageSetup horizontalDpi="600" verticalDpi="600" orientation="portrait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"/>
  <sheetViews>
    <sheetView view="pageBreakPreview" zoomScaleSheetLayoutView="100" workbookViewId="0" topLeftCell="A1">
      <selection activeCell="A2" sqref="A2:V2"/>
    </sheetView>
  </sheetViews>
  <sheetFormatPr defaultColWidth="9.00390625" defaultRowHeight="13.5"/>
  <cols>
    <col min="1" max="1" width="22.75390625" style="0" customWidth="1"/>
    <col min="2" max="2" width="10.375" style="0" customWidth="1"/>
    <col min="3" max="3" width="21.375" style="0" customWidth="1"/>
    <col min="4" max="4" width="7.50390625" style="0" customWidth="1"/>
    <col min="5" max="8" width="8.625" style="0" customWidth="1"/>
    <col min="9" max="14" width="7.00390625" style="0" customWidth="1"/>
    <col min="15" max="19" width="6.625" style="0" customWidth="1"/>
    <col min="20" max="20" width="8.625" style="0" customWidth="1"/>
    <col min="21" max="22" width="6.625" style="0" customWidth="1"/>
  </cols>
  <sheetData>
    <row r="1" spans="1:22" ht="18.75">
      <c r="A1" s="64" t="s">
        <v>19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0"/>
      <c r="S1" s="130"/>
      <c r="T1" s="130"/>
      <c r="U1" s="130"/>
      <c r="V1" s="130"/>
    </row>
    <row r="2" spans="1:22" ht="27">
      <c r="A2" s="132" t="s">
        <v>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3.5">
      <c r="A3" s="133"/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3"/>
      <c r="S3" s="133"/>
      <c r="T3" s="133"/>
      <c r="U3" s="148" t="s">
        <v>41</v>
      </c>
      <c r="V3" s="148"/>
    </row>
    <row r="4" spans="1:22" ht="24" customHeight="1">
      <c r="A4" s="135" t="s">
        <v>1414</v>
      </c>
      <c r="B4" s="135"/>
      <c r="C4" s="136" t="s">
        <v>1415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33" customHeight="1">
      <c r="A5" s="135" t="s">
        <v>1416</v>
      </c>
      <c r="B5" s="135" t="s">
        <v>1417</v>
      </c>
      <c r="C5" s="137" t="s">
        <v>42</v>
      </c>
      <c r="D5" s="137" t="s">
        <v>1418</v>
      </c>
      <c r="E5" s="137" t="s">
        <v>1419</v>
      </c>
      <c r="F5" s="137" t="s">
        <v>1420</v>
      </c>
      <c r="G5" s="137" t="s">
        <v>1421</v>
      </c>
      <c r="H5" s="137" t="s">
        <v>1422</v>
      </c>
      <c r="I5" s="137" t="s">
        <v>1423</v>
      </c>
      <c r="J5" s="137" t="s">
        <v>1424</v>
      </c>
      <c r="K5" s="137" t="s">
        <v>1425</v>
      </c>
      <c r="L5" s="137" t="s">
        <v>1426</v>
      </c>
      <c r="M5" s="137" t="s">
        <v>1427</v>
      </c>
      <c r="N5" s="137" t="s">
        <v>1428</v>
      </c>
      <c r="O5" s="137" t="s">
        <v>1429</v>
      </c>
      <c r="P5" s="137" t="s">
        <v>1430</v>
      </c>
      <c r="Q5" s="137" t="s">
        <v>1431</v>
      </c>
      <c r="R5" s="137" t="s">
        <v>1432</v>
      </c>
      <c r="S5" s="137" t="s">
        <v>1433</v>
      </c>
      <c r="T5" s="137" t="s">
        <v>1434</v>
      </c>
      <c r="U5" s="137" t="s">
        <v>1435</v>
      </c>
      <c r="V5" s="137" t="s">
        <v>1436</v>
      </c>
    </row>
    <row r="6" spans="1:22" ht="24.75" customHeight="1">
      <c r="A6" s="86" t="s">
        <v>1437</v>
      </c>
      <c r="B6" s="138">
        <v>147584</v>
      </c>
      <c r="C6" s="86" t="s">
        <v>1437</v>
      </c>
      <c r="D6" s="139">
        <v>4385</v>
      </c>
      <c r="E6" s="140">
        <v>4366</v>
      </c>
      <c r="F6" s="140">
        <v>3722</v>
      </c>
      <c r="G6" s="140">
        <v>5168</v>
      </c>
      <c r="H6" s="140">
        <v>3010</v>
      </c>
      <c r="I6" s="140">
        <v>7738</v>
      </c>
      <c r="J6" s="140">
        <v>3364</v>
      </c>
      <c r="K6" s="140">
        <v>3708</v>
      </c>
      <c r="L6" s="145">
        <v>3261</v>
      </c>
      <c r="M6" s="145">
        <v>2090</v>
      </c>
      <c r="N6" s="146">
        <v>1762</v>
      </c>
      <c r="O6" s="145">
        <v>1316</v>
      </c>
      <c r="P6" s="145">
        <v>513</v>
      </c>
      <c r="Q6" s="145">
        <v>572</v>
      </c>
      <c r="R6" s="145">
        <v>698</v>
      </c>
      <c r="S6" s="145">
        <v>451</v>
      </c>
      <c r="T6" s="145">
        <v>633</v>
      </c>
      <c r="U6" s="145">
        <v>976</v>
      </c>
      <c r="V6" s="145">
        <v>1655</v>
      </c>
    </row>
    <row r="7" spans="1:22" ht="24.75" customHeight="1">
      <c r="A7" s="86" t="s">
        <v>1438</v>
      </c>
      <c r="B7" s="141">
        <v>92110</v>
      </c>
      <c r="C7" s="86" t="s">
        <v>1438</v>
      </c>
      <c r="D7" s="142"/>
      <c r="E7" s="33">
        <v>1363</v>
      </c>
      <c r="F7" s="142"/>
      <c r="G7" s="142"/>
      <c r="H7" s="33">
        <v>300</v>
      </c>
      <c r="I7" s="33">
        <v>300</v>
      </c>
      <c r="J7" s="142"/>
      <c r="K7" s="142"/>
      <c r="L7" s="33">
        <v>200</v>
      </c>
      <c r="M7" s="33">
        <v>800</v>
      </c>
      <c r="N7" s="33">
        <v>1470</v>
      </c>
      <c r="O7" s="147">
        <v>670</v>
      </c>
      <c r="P7" s="147">
        <v>1155</v>
      </c>
      <c r="Q7" s="147">
        <v>1200</v>
      </c>
      <c r="R7" s="147">
        <v>550</v>
      </c>
      <c r="S7" s="147">
        <v>1150</v>
      </c>
      <c r="T7" s="147">
        <v>500</v>
      </c>
      <c r="U7" s="147">
        <v>700</v>
      </c>
      <c r="V7" s="147">
        <v>600</v>
      </c>
    </row>
    <row r="8" spans="1:22" ht="31.5" customHeight="1">
      <c r="A8" s="86" t="s">
        <v>1439</v>
      </c>
      <c r="B8" s="141">
        <v>450000</v>
      </c>
      <c r="C8" s="86" t="s">
        <v>1439</v>
      </c>
      <c r="D8" s="143"/>
      <c r="E8" s="144"/>
      <c r="F8" s="143"/>
      <c r="G8" s="143"/>
      <c r="H8" s="143"/>
      <c r="I8" s="143"/>
      <c r="J8" s="143"/>
      <c r="K8" s="143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ht="18" customHeight="1"/>
  </sheetData>
  <sheetProtection/>
  <mergeCells count="4">
    <mergeCell ref="A2:V2"/>
    <mergeCell ref="U3:V3"/>
    <mergeCell ref="A4:B4"/>
    <mergeCell ref="C4:V4"/>
  </mergeCells>
  <printOptions/>
  <pageMargins left="0.75" right="0.75" top="1" bottom="1" header="0.5" footer="0.5"/>
  <pageSetup orientation="landscape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A1" sqref="A1:A65536"/>
    </sheetView>
  </sheetViews>
  <sheetFormatPr defaultColWidth="9.00390625" defaultRowHeight="13.5"/>
  <cols>
    <col min="1" max="1" width="26.375" style="63" customWidth="1"/>
    <col min="2" max="2" width="27.25390625" style="63" customWidth="1"/>
    <col min="3" max="3" width="27.75390625" style="63" customWidth="1"/>
    <col min="4" max="16384" width="9.00390625" style="63" customWidth="1"/>
  </cols>
  <sheetData>
    <row r="1" spans="1:3" s="63" customFormat="1" ht="45.75" customHeight="1">
      <c r="A1" s="64" t="s">
        <v>21</v>
      </c>
      <c r="B1" s="65"/>
      <c r="C1" s="65"/>
    </row>
    <row r="2" spans="1:3" s="63" customFormat="1" ht="54" customHeight="1">
      <c r="A2" s="66" t="s">
        <v>22</v>
      </c>
      <c r="B2" s="66"/>
      <c r="C2" s="66"/>
    </row>
    <row r="3" spans="1:3" s="63" customFormat="1" ht="30.75" customHeight="1">
      <c r="A3" s="67"/>
      <c r="B3" s="67"/>
      <c r="C3" s="68" t="s">
        <v>1440</v>
      </c>
    </row>
    <row r="4" spans="1:3" s="63" customFormat="1" ht="60" customHeight="1">
      <c r="A4" s="69" t="s">
        <v>211</v>
      </c>
      <c r="B4" s="69" t="s">
        <v>1441</v>
      </c>
      <c r="C4" s="69" t="s">
        <v>1442</v>
      </c>
    </row>
    <row r="5" spans="1:3" s="63" customFormat="1" ht="60" customHeight="1">
      <c r="A5" s="70" t="s">
        <v>1443</v>
      </c>
      <c r="B5" s="71">
        <v>41.11</v>
      </c>
      <c r="C5" s="71">
        <v>41.11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B15" sqref="B15"/>
    </sheetView>
  </sheetViews>
  <sheetFormatPr defaultColWidth="9.00390625" defaultRowHeight="13.5"/>
  <cols>
    <col min="1" max="1" width="42.75390625" style="103" customWidth="1"/>
    <col min="2" max="2" width="20.625" style="103" customWidth="1"/>
    <col min="3" max="3" width="20.625" style="121" customWidth="1"/>
    <col min="4" max="5" width="9.00390625" style="100" customWidth="1"/>
    <col min="6" max="6" width="9.75390625" style="100" customWidth="1"/>
    <col min="7" max="7" width="9.125" style="100" customWidth="1"/>
    <col min="8" max="250" width="9.00390625" style="100" customWidth="1"/>
    <col min="251" max="16384" width="9.00390625" style="42" customWidth="1"/>
  </cols>
  <sheetData>
    <row r="1" spans="1:3" s="100" customFormat="1" ht="23.25" customHeight="1">
      <c r="A1" s="104" t="s">
        <v>23</v>
      </c>
      <c r="B1" s="103"/>
      <c r="C1" s="121"/>
    </row>
    <row r="2" spans="1:3" s="100" customFormat="1" ht="45.75" customHeight="1">
      <c r="A2" s="105" t="s">
        <v>24</v>
      </c>
      <c r="B2" s="105"/>
      <c r="C2" s="105"/>
    </row>
    <row r="3" spans="1:3" s="100" customFormat="1" ht="25.5" customHeight="1">
      <c r="A3" s="122"/>
      <c r="B3" s="122"/>
      <c r="C3" s="123" t="s">
        <v>41</v>
      </c>
    </row>
    <row r="4" spans="1:3" s="100" customFormat="1" ht="26.25" customHeight="1">
      <c r="A4" s="124" t="s">
        <v>112</v>
      </c>
      <c r="B4" s="124" t="s">
        <v>1444</v>
      </c>
      <c r="C4" s="124" t="s">
        <v>306</v>
      </c>
    </row>
    <row r="5" spans="1:3" s="100" customFormat="1" ht="22.5" customHeight="1">
      <c r="A5" s="125" t="s">
        <v>115</v>
      </c>
      <c r="B5" s="126"/>
      <c r="C5" s="127"/>
    </row>
    <row r="6" spans="1:3" s="100" customFormat="1" ht="22.5" customHeight="1">
      <c r="A6" s="125" t="s">
        <v>117</v>
      </c>
      <c r="B6" s="126"/>
      <c r="C6" s="127"/>
    </row>
    <row r="7" spans="1:3" s="100" customFormat="1" ht="22.5" customHeight="1">
      <c r="A7" s="125" t="s">
        <v>119</v>
      </c>
      <c r="B7" s="126"/>
      <c r="C7" s="127"/>
    </row>
    <row r="8" spans="1:3" s="100" customFormat="1" ht="22.5" customHeight="1">
      <c r="A8" s="125" t="s">
        <v>121</v>
      </c>
      <c r="B8" s="126"/>
      <c r="C8" s="127"/>
    </row>
    <row r="9" spans="1:3" s="100" customFormat="1" ht="22.5" customHeight="1">
      <c r="A9" s="125" t="s">
        <v>123</v>
      </c>
      <c r="B9" s="126"/>
      <c r="C9" s="127"/>
    </row>
    <row r="10" spans="1:3" s="100" customFormat="1" ht="22.5" customHeight="1">
      <c r="A10" s="125" t="s">
        <v>125</v>
      </c>
      <c r="B10" s="126"/>
      <c r="C10" s="127"/>
    </row>
    <row r="11" spans="1:3" s="100" customFormat="1" ht="22.5" customHeight="1">
      <c r="A11" s="125" t="s">
        <v>127</v>
      </c>
      <c r="B11" s="126"/>
      <c r="C11" s="127"/>
    </row>
    <row r="12" spans="1:3" s="100" customFormat="1" ht="22.5" customHeight="1">
      <c r="A12" s="125" t="s">
        <v>129</v>
      </c>
      <c r="B12" s="126"/>
      <c r="C12" s="127"/>
    </row>
    <row r="13" spans="1:3" s="100" customFormat="1" ht="22.5" customHeight="1">
      <c r="A13" s="125" t="s">
        <v>131</v>
      </c>
      <c r="B13" s="126"/>
      <c r="C13" s="127"/>
    </row>
    <row r="14" spans="1:3" s="100" customFormat="1" ht="22.5" customHeight="1">
      <c r="A14" s="125" t="s">
        <v>133</v>
      </c>
      <c r="B14" s="126"/>
      <c r="C14" s="127"/>
    </row>
    <row r="15" spans="1:3" s="100" customFormat="1" ht="22.5" customHeight="1">
      <c r="A15" s="125" t="s">
        <v>135</v>
      </c>
      <c r="B15" s="126"/>
      <c r="C15" s="127"/>
    </row>
    <row r="16" spans="1:3" s="100" customFormat="1" ht="22.5" customHeight="1">
      <c r="A16" s="125" t="s">
        <v>137</v>
      </c>
      <c r="B16" s="126"/>
      <c r="C16" s="127"/>
    </row>
    <row r="17" spans="1:3" s="100" customFormat="1" ht="22.5" customHeight="1">
      <c r="A17" s="125" t="s">
        <v>139</v>
      </c>
      <c r="B17" s="128"/>
      <c r="C17" s="127"/>
    </row>
    <row r="18" spans="1:3" s="100" customFormat="1" ht="22.5" customHeight="1">
      <c r="A18" s="125" t="s">
        <v>141</v>
      </c>
      <c r="B18" s="128">
        <v>16237</v>
      </c>
      <c r="C18" s="127">
        <v>200000</v>
      </c>
    </row>
    <row r="19" spans="1:3" s="100" customFormat="1" ht="22.5" customHeight="1">
      <c r="A19" s="125" t="s">
        <v>143</v>
      </c>
      <c r="B19" s="128">
        <v>1544</v>
      </c>
      <c r="C19" s="127"/>
    </row>
    <row r="20" spans="1:3" s="100" customFormat="1" ht="22.5" customHeight="1">
      <c r="A20" s="125" t="s">
        <v>145</v>
      </c>
      <c r="B20" s="128">
        <v>1905455</v>
      </c>
      <c r="C20" s="128">
        <v>2106860</v>
      </c>
    </row>
    <row r="21" spans="1:3" s="100" customFormat="1" ht="22.5" customHeight="1">
      <c r="A21" s="125" t="s">
        <v>147</v>
      </c>
      <c r="B21" s="126"/>
      <c r="C21" s="127"/>
    </row>
    <row r="22" spans="1:3" s="100" customFormat="1" ht="22.5" customHeight="1">
      <c r="A22" s="125" t="s">
        <v>149</v>
      </c>
      <c r="B22" s="126"/>
      <c r="C22" s="127"/>
    </row>
    <row r="23" spans="1:3" s="100" customFormat="1" ht="22.5" customHeight="1">
      <c r="A23" s="125" t="s">
        <v>151</v>
      </c>
      <c r="B23" s="126"/>
      <c r="C23" s="127"/>
    </row>
    <row r="24" spans="1:3" s="100" customFormat="1" ht="22.5" customHeight="1">
      <c r="A24" s="125" t="s">
        <v>153</v>
      </c>
      <c r="B24" s="128">
        <v>42000</v>
      </c>
      <c r="C24" s="127">
        <v>50900</v>
      </c>
    </row>
    <row r="25" spans="1:3" s="100" customFormat="1" ht="22.5" customHeight="1">
      <c r="A25" s="125" t="s">
        <v>155</v>
      </c>
      <c r="B25" s="126"/>
      <c r="C25" s="127"/>
    </row>
    <row r="26" spans="1:3" s="100" customFormat="1" ht="22.5" customHeight="1">
      <c r="A26" s="125" t="s">
        <v>157</v>
      </c>
      <c r="B26" s="126"/>
      <c r="C26" s="127"/>
    </row>
    <row r="27" spans="1:3" s="100" customFormat="1" ht="22.5" customHeight="1">
      <c r="A27" s="125" t="s">
        <v>159</v>
      </c>
      <c r="B27" s="126"/>
      <c r="C27" s="127"/>
    </row>
    <row r="28" spans="1:3" s="100" customFormat="1" ht="22.5" customHeight="1">
      <c r="A28" s="125" t="s">
        <v>161</v>
      </c>
      <c r="B28" s="126"/>
      <c r="C28" s="127"/>
    </row>
    <row r="29" spans="1:3" s="100" customFormat="1" ht="22.5" customHeight="1">
      <c r="A29" s="125" t="s">
        <v>163</v>
      </c>
      <c r="B29" s="126"/>
      <c r="C29" s="127"/>
    </row>
    <row r="30" spans="1:3" s="100" customFormat="1" ht="22.5" customHeight="1">
      <c r="A30" s="125" t="s">
        <v>165</v>
      </c>
      <c r="B30" s="128">
        <v>9500</v>
      </c>
      <c r="C30" s="127">
        <v>10000</v>
      </c>
    </row>
    <row r="31" spans="1:3" s="100" customFormat="1" ht="22.5" customHeight="1">
      <c r="A31" s="125" t="s">
        <v>167</v>
      </c>
      <c r="B31" s="128"/>
      <c r="C31" s="127"/>
    </row>
    <row r="32" spans="1:6" s="100" customFormat="1" ht="22.5" customHeight="1">
      <c r="A32" s="118" t="s">
        <v>191</v>
      </c>
      <c r="B32" s="129">
        <f>SUM(B5:B31)</f>
        <v>1974736</v>
      </c>
      <c r="C32" s="129">
        <f>SUM(C5:C31)</f>
        <v>2367760</v>
      </c>
      <c r="F32" s="120"/>
    </row>
    <row r="33" spans="1:3" s="100" customFormat="1" ht="24.75" customHeight="1">
      <c r="A33" s="103"/>
      <c r="B33" s="103"/>
      <c r="C33" s="121"/>
    </row>
  </sheetData>
  <sheetProtection/>
  <mergeCells count="1">
    <mergeCell ref="A2:C2"/>
  </mergeCells>
  <printOptions/>
  <pageMargins left="0.7513888888888889" right="0.7513888888888889" top="0.275" bottom="0.07847222222222222" header="0.3541666666666667" footer="0.118055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workbookViewId="0" topLeftCell="A5">
      <selection activeCell="A36" sqref="A36"/>
    </sheetView>
  </sheetViews>
  <sheetFormatPr defaultColWidth="9.00390625" defaultRowHeight="13.5"/>
  <cols>
    <col min="1" max="1" width="49.875" style="102" customWidth="1"/>
    <col min="2" max="2" width="18.625" style="103" customWidth="1"/>
    <col min="3" max="3" width="18.625" style="102" customWidth="1"/>
    <col min="4" max="5" width="9.00390625" style="100" customWidth="1"/>
    <col min="6" max="6" width="9.75390625" style="100" customWidth="1"/>
    <col min="7" max="7" width="9.125" style="100" customWidth="1"/>
    <col min="8" max="250" width="9.00390625" style="100" customWidth="1"/>
    <col min="251" max="16384" width="9.00390625" style="42" customWidth="1"/>
  </cols>
  <sheetData>
    <row r="1" spans="1:3" s="100" customFormat="1" ht="21.75" customHeight="1">
      <c r="A1" s="104" t="s">
        <v>25</v>
      </c>
      <c r="B1" s="103"/>
      <c r="C1" s="102"/>
    </row>
    <row r="2" spans="1:3" s="100" customFormat="1" ht="27">
      <c r="A2" s="105" t="s">
        <v>26</v>
      </c>
      <c r="B2" s="105"/>
      <c r="C2" s="105"/>
    </row>
    <row r="3" spans="1:3" s="100" customFormat="1" ht="25.5" customHeight="1">
      <c r="A3" s="106"/>
      <c r="B3" s="107" t="s">
        <v>41</v>
      </c>
      <c r="C3" s="107"/>
    </row>
    <row r="4" spans="1:3" s="100" customFormat="1" ht="25.5" customHeight="1">
      <c r="A4" s="108" t="s">
        <v>112</v>
      </c>
      <c r="B4" s="108" t="s">
        <v>1444</v>
      </c>
      <c r="C4" s="108" t="s">
        <v>306</v>
      </c>
    </row>
    <row r="5" spans="1:3" s="100" customFormat="1" ht="25.5" customHeight="1">
      <c r="A5" s="109" t="s">
        <v>116</v>
      </c>
      <c r="B5" s="110">
        <f>B6+B7</f>
        <v>165</v>
      </c>
      <c r="C5" s="110">
        <f>C6+C7</f>
        <v>0</v>
      </c>
    </row>
    <row r="6" spans="1:3" s="100" customFormat="1" ht="25.5" customHeight="1">
      <c r="A6" s="109" t="s">
        <v>118</v>
      </c>
      <c r="B6" s="110"/>
      <c r="C6" s="111"/>
    </row>
    <row r="7" spans="1:3" s="100" customFormat="1" ht="28.5">
      <c r="A7" s="109" t="s">
        <v>120</v>
      </c>
      <c r="B7" s="112">
        <v>165</v>
      </c>
      <c r="C7" s="111"/>
    </row>
    <row r="8" spans="1:3" s="100" customFormat="1" ht="25.5" customHeight="1">
      <c r="A8" s="109" t="s">
        <v>122</v>
      </c>
      <c r="B8" s="113">
        <f>B9+B10</f>
        <v>1240</v>
      </c>
      <c r="C8" s="110">
        <f>C9+C10</f>
        <v>0</v>
      </c>
    </row>
    <row r="9" spans="1:3" s="100" customFormat="1" ht="25.5" customHeight="1">
      <c r="A9" s="109" t="s">
        <v>124</v>
      </c>
      <c r="B9" s="113">
        <v>1193</v>
      </c>
      <c r="C9" s="111"/>
    </row>
    <row r="10" spans="1:3" s="100" customFormat="1" ht="33" customHeight="1">
      <c r="A10" s="109" t="s">
        <v>126</v>
      </c>
      <c r="B10" s="113">
        <v>47</v>
      </c>
      <c r="C10" s="111"/>
    </row>
    <row r="11" spans="1:3" s="100" customFormat="1" ht="25.5" customHeight="1">
      <c r="A11" s="109" t="s">
        <v>128</v>
      </c>
      <c r="B11" s="113">
        <f>SUM(B12:B17)</f>
        <v>1813239</v>
      </c>
      <c r="C11" s="110">
        <f>SUM(C12:C17)</f>
        <v>2175545</v>
      </c>
    </row>
    <row r="12" spans="1:3" s="100" customFormat="1" ht="28.5">
      <c r="A12" s="109" t="s">
        <v>130</v>
      </c>
      <c r="B12" s="113">
        <v>1745597</v>
      </c>
      <c r="C12" s="111">
        <v>1992025</v>
      </c>
    </row>
    <row r="13" spans="1:3" s="100" customFormat="1" ht="25.5" customHeight="1">
      <c r="A13" s="109" t="s">
        <v>134</v>
      </c>
      <c r="B13" s="113">
        <v>15377</v>
      </c>
      <c r="C13" s="112">
        <v>122620</v>
      </c>
    </row>
    <row r="14" spans="1:3" s="100" customFormat="1" ht="25.5" customHeight="1">
      <c r="A14" s="109" t="s">
        <v>136</v>
      </c>
      <c r="B14" s="113"/>
      <c r="C14" s="111"/>
    </row>
    <row r="15" spans="1:3" s="100" customFormat="1" ht="28.5">
      <c r="A15" s="109" t="s">
        <v>138</v>
      </c>
      <c r="B15" s="113"/>
      <c r="C15" s="111"/>
    </row>
    <row r="16" spans="1:3" s="100" customFormat="1" ht="33" customHeight="1">
      <c r="A16" s="109" t="s">
        <v>140</v>
      </c>
      <c r="B16" s="113">
        <v>40825</v>
      </c>
      <c r="C16" s="111">
        <v>50900</v>
      </c>
    </row>
    <row r="17" spans="1:3" s="100" customFormat="1" ht="25.5" customHeight="1">
      <c r="A17" s="109" t="s">
        <v>142</v>
      </c>
      <c r="B17" s="113">
        <v>11440</v>
      </c>
      <c r="C17" s="111">
        <v>10000</v>
      </c>
    </row>
    <row r="18" spans="1:3" s="100" customFormat="1" ht="25.5" customHeight="1">
      <c r="A18" s="109" t="s">
        <v>146</v>
      </c>
      <c r="B18" s="113">
        <f>SUM(B19:B23)</f>
        <v>0</v>
      </c>
      <c r="C18" s="110">
        <f>SUM(C19:C23)</f>
        <v>0</v>
      </c>
    </row>
    <row r="19" spans="1:3" s="100" customFormat="1" ht="25.5" customHeight="1">
      <c r="A19" s="114" t="s">
        <v>1445</v>
      </c>
      <c r="B19" s="113"/>
      <c r="C19" s="111"/>
    </row>
    <row r="20" spans="1:3" s="100" customFormat="1" ht="33" customHeight="1">
      <c r="A20" s="114" t="s">
        <v>1446</v>
      </c>
      <c r="B20" s="113"/>
      <c r="C20" s="111"/>
    </row>
    <row r="21" spans="1:3" s="100" customFormat="1" ht="25.5" customHeight="1">
      <c r="A21" s="114" t="s">
        <v>1447</v>
      </c>
      <c r="B21" s="113"/>
      <c r="C21" s="111"/>
    </row>
    <row r="22" spans="1:3" s="100" customFormat="1" ht="25.5" customHeight="1">
      <c r="A22" s="114" t="s">
        <v>1448</v>
      </c>
      <c r="B22" s="110"/>
      <c r="C22" s="111"/>
    </row>
    <row r="23" spans="1:3" s="100" customFormat="1" ht="25.5" customHeight="1">
      <c r="A23" s="114" t="s">
        <v>1449</v>
      </c>
      <c r="B23" s="110"/>
      <c r="C23" s="111"/>
    </row>
    <row r="24" spans="1:3" s="100" customFormat="1" ht="25.5" customHeight="1">
      <c r="A24" s="109" t="s">
        <v>158</v>
      </c>
      <c r="B24" s="112">
        <f>SUM(B25:B32)</f>
        <v>35</v>
      </c>
      <c r="C24" s="112">
        <f>SUM(C25:C32)</f>
        <v>0</v>
      </c>
    </row>
    <row r="25" spans="1:3" s="100" customFormat="1" ht="25.5" customHeight="1">
      <c r="A25" s="114" t="s">
        <v>1450</v>
      </c>
      <c r="B25" s="110"/>
      <c r="C25" s="111"/>
    </row>
    <row r="26" spans="1:3" s="100" customFormat="1" ht="25.5" customHeight="1">
      <c r="A26" s="114" t="s">
        <v>1451</v>
      </c>
      <c r="B26" s="110"/>
      <c r="C26" s="111"/>
    </row>
    <row r="27" spans="1:3" s="100" customFormat="1" ht="25.5" customHeight="1">
      <c r="A27" s="114" t="s">
        <v>1452</v>
      </c>
      <c r="B27" s="110"/>
      <c r="C27" s="111"/>
    </row>
    <row r="28" spans="1:3" s="100" customFormat="1" ht="25.5" customHeight="1">
      <c r="A28" s="114" t="s">
        <v>1453</v>
      </c>
      <c r="B28" s="110"/>
      <c r="C28" s="111"/>
    </row>
    <row r="29" spans="1:3" s="100" customFormat="1" ht="25.5" customHeight="1">
      <c r="A29" s="114" t="s">
        <v>1454</v>
      </c>
      <c r="B29" s="110"/>
      <c r="C29" s="111"/>
    </row>
    <row r="30" spans="1:3" s="100" customFormat="1" ht="25.5" customHeight="1">
      <c r="A30" s="114" t="s">
        <v>1455</v>
      </c>
      <c r="B30" s="110"/>
      <c r="C30" s="111"/>
    </row>
    <row r="31" spans="1:3" s="100" customFormat="1" ht="25.5" customHeight="1">
      <c r="A31" s="114" t="s">
        <v>1456</v>
      </c>
      <c r="B31" s="110"/>
      <c r="C31" s="111"/>
    </row>
    <row r="32" spans="1:3" s="100" customFormat="1" ht="25.5" customHeight="1">
      <c r="A32" s="114" t="s">
        <v>1457</v>
      </c>
      <c r="B32" s="110">
        <v>35</v>
      </c>
      <c r="C32" s="111"/>
    </row>
    <row r="33" spans="1:3" s="100" customFormat="1" ht="25.5" customHeight="1">
      <c r="A33" s="109" t="s">
        <v>172</v>
      </c>
      <c r="B33" s="115">
        <f>SUM(B34:B39)</f>
        <v>0</v>
      </c>
      <c r="C33" s="115">
        <f>SUM(C34:C39)</f>
        <v>0</v>
      </c>
    </row>
    <row r="34" spans="1:3" s="100" customFormat="1" ht="25.5" customHeight="1">
      <c r="A34" s="114" t="s">
        <v>1458</v>
      </c>
      <c r="B34" s="110"/>
      <c r="C34" s="111"/>
    </row>
    <row r="35" spans="1:3" s="100" customFormat="1" ht="14.25">
      <c r="A35" s="114" t="s">
        <v>1459</v>
      </c>
      <c r="B35" s="110"/>
      <c r="C35" s="111"/>
    </row>
    <row r="36" spans="1:3" s="100" customFormat="1" ht="28.5">
      <c r="A36" s="114" t="s">
        <v>1460</v>
      </c>
      <c r="B36" s="110"/>
      <c r="C36" s="111"/>
    </row>
    <row r="37" spans="1:3" s="100" customFormat="1" ht="25.5" customHeight="1">
      <c r="A37" s="114" t="s">
        <v>1461</v>
      </c>
      <c r="B37" s="110"/>
      <c r="C37" s="111"/>
    </row>
    <row r="38" spans="1:3" s="100" customFormat="1" ht="25.5" customHeight="1">
      <c r="A38" s="114" t="s">
        <v>1462</v>
      </c>
      <c r="B38" s="110"/>
      <c r="C38" s="111"/>
    </row>
    <row r="39" spans="1:3" s="101" customFormat="1" ht="25.5" customHeight="1">
      <c r="A39" s="114" t="s">
        <v>1463</v>
      </c>
      <c r="B39" s="110"/>
      <c r="C39" s="116"/>
    </row>
    <row r="40" spans="1:3" s="100" customFormat="1" ht="25.5" customHeight="1">
      <c r="A40" s="109" t="s">
        <v>180</v>
      </c>
      <c r="B40" s="112">
        <f>SUM(B41)</f>
        <v>0</v>
      </c>
      <c r="C40" s="112">
        <f>SUM(C41)</f>
        <v>0</v>
      </c>
    </row>
    <row r="41" spans="1:3" s="100" customFormat="1" ht="25.5" customHeight="1">
      <c r="A41" s="114" t="s">
        <v>1464</v>
      </c>
      <c r="B41" s="110"/>
      <c r="C41" s="111"/>
    </row>
    <row r="42" spans="1:3" s="100" customFormat="1" ht="25.5" customHeight="1">
      <c r="A42" s="109" t="s">
        <v>182</v>
      </c>
      <c r="B42" s="110">
        <f>SUM(B43:B45)</f>
        <v>535315</v>
      </c>
      <c r="C42" s="110">
        <f>SUM(D43:D45)</f>
        <v>0</v>
      </c>
    </row>
    <row r="43" spans="1:3" s="100" customFormat="1" ht="14.25">
      <c r="A43" s="114" t="s">
        <v>1465</v>
      </c>
      <c r="B43" s="110">
        <v>531955</v>
      </c>
      <c r="C43" s="111"/>
    </row>
    <row r="44" spans="1:3" s="100" customFormat="1" ht="25.5" customHeight="1">
      <c r="A44" s="114" t="s">
        <v>1466</v>
      </c>
      <c r="B44" s="110">
        <v>3360</v>
      </c>
      <c r="C44" s="111"/>
    </row>
    <row r="45" spans="1:3" s="100" customFormat="1" ht="25.5" customHeight="1">
      <c r="A45" s="114" t="s">
        <v>185</v>
      </c>
      <c r="B45" s="110"/>
      <c r="C45" s="110"/>
    </row>
    <row r="46" spans="1:3" s="100" customFormat="1" ht="25.5" customHeight="1">
      <c r="A46" s="117" t="s">
        <v>1467</v>
      </c>
      <c r="B46" s="110">
        <v>92600</v>
      </c>
      <c r="C46" s="110"/>
    </row>
    <row r="47" spans="1:3" s="100" customFormat="1" ht="25.5" customHeight="1">
      <c r="A47" s="117" t="s">
        <v>190</v>
      </c>
      <c r="B47" s="110">
        <v>92600</v>
      </c>
      <c r="C47" s="110"/>
    </row>
    <row r="48" spans="1:3" s="100" customFormat="1" ht="25.5" customHeight="1">
      <c r="A48" s="117" t="s">
        <v>1468</v>
      </c>
      <c r="B48" s="112">
        <v>79257</v>
      </c>
      <c r="C48" s="112"/>
    </row>
    <row r="49" spans="1:3" s="100" customFormat="1" ht="25.5" customHeight="1">
      <c r="A49" s="117" t="s">
        <v>1469</v>
      </c>
      <c r="B49" s="112">
        <v>79257</v>
      </c>
      <c r="C49" s="112"/>
    </row>
    <row r="50" spans="1:6" s="100" customFormat="1" ht="25.5" customHeight="1">
      <c r="A50" s="118" t="s">
        <v>192</v>
      </c>
      <c r="B50" s="119">
        <f>SUM(B5+B8+B11+B18+B24+B33+B40+B42+B46+B48)</f>
        <v>2521851</v>
      </c>
      <c r="C50" s="119">
        <f>SUM(C5+C8+C11+C18+C24+C33+C40+C42)</f>
        <v>2175545</v>
      </c>
      <c r="F50" s="120"/>
    </row>
    <row r="51" spans="1:3" s="100" customFormat="1" ht="24.75" customHeight="1">
      <c r="A51" s="102"/>
      <c r="B51" s="103"/>
      <c r="C51" s="102"/>
    </row>
  </sheetData>
  <sheetProtection/>
  <mergeCells count="2">
    <mergeCell ref="A2:C2"/>
    <mergeCell ref="B3:C3"/>
  </mergeCells>
  <printOptions/>
  <pageMargins left="0.7513888888888889" right="0.7513888888888889" top="1" bottom="1" header="0.5" footer="0.5"/>
  <pageSetup horizontalDpi="600" verticalDpi="600" orientation="portrait" paperSize="9"/>
  <ignoredErrors>
    <ignoredError sqref="B4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C7" sqref="C7"/>
    </sheetView>
  </sheetViews>
  <sheetFormatPr defaultColWidth="9.00390625" defaultRowHeight="13.5"/>
  <cols>
    <col min="1" max="1" width="24.00390625" style="72" customWidth="1"/>
    <col min="2" max="3" width="10.375" style="72" customWidth="1"/>
    <col min="4" max="4" width="25.00390625" style="72" customWidth="1"/>
    <col min="5" max="5" width="10.375" style="72" customWidth="1"/>
    <col min="6" max="6" width="11.50390625" style="72" customWidth="1"/>
    <col min="7" max="16384" width="9.00390625" style="72" customWidth="1"/>
  </cols>
  <sheetData>
    <row r="1" spans="1:2" s="72" customFormat="1" ht="18.75">
      <c r="A1" s="73" t="s">
        <v>27</v>
      </c>
      <c r="B1" s="74"/>
    </row>
    <row r="2" spans="1:6" s="72" customFormat="1" ht="39" customHeight="1">
      <c r="A2" s="75" t="s">
        <v>28</v>
      </c>
      <c r="B2" s="75"/>
      <c r="C2" s="75"/>
      <c r="D2" s="75"/>
      <c r="E2" s="75"/>
      <c r="F2" s="75"/>
    </row>
    <row r="3" spans="1:6" s="72" customFormat="1" ht="24" customHeight="1">
      <c r="A3" s="76"/>
      <c r="B3" s="76"/>
      <c r="C3" s="76"/>
      <c r="D3" s="76"/>
      <c r="E3" s="76"/>
      <c r="F3" s="77" t="s">
        <v>41</v>
      </c>
    </row>
    <row r="4" spans="1:6" s="72" customFormat="1" ht="39" customHeight="1">
      <c r="A4" s="78" t="s">
        <v>1470</v>
      </c>
      <c r="B4" s="78"/>
      <c r="C4" s="78"/>
      <c r="D4" s="79" t="s">
        <v>1471</v>
      </c>
      <c r="E4" s="79"/>
      <c r="F4" s="79"/>
    </row>
    <row r="5" spans="1:6" s="72" customFormat="1" ht="39" customHeight="1">
      <c r="A5" s="78" t="s">
        <v>211</v>
      </c>
      <c r="B5" s="78" t="s">
        <v>114</v>
      </c>
      <c r="C5" s="78" t="s">
        <v>1472</v>
      </c>
      <c r="D5" s="78" t="s">
        <v>211</v>
      </c>
      <c r="E5" s="78" t="s">
        <v>114</v>
      </c>
      <c r="F5" s="78" t="s">
        <v>1472</v>
      </c>
    </row>
    <row r="6" spans="1:6" s="72" customFormat="1" ht="39" customHeight="1">
      <c r="A6" s="80" t="s">
        <v>1473</v>
      </c>
      <c r="B6" s="81">
        <v>1974736</v>
      </c>
      <c r="C6" s="81">
        <v>2367760</v>
      </c>
      <c r="D6" s="80" t="s">
        <v>1474</v>
      </c>
      <c r="E6" s="82">
        <v>2521851</v>
      </c>
      <c r="F6" s="82">
        <v>2175545</v>
      </c>
    </row>
    <row r="7" spans="1:6" s="72" customFormat="1" ht="39" customHeight="1">
      <c r="A7" s="83" t="s">
        <v>1475</v>
      </c>
      <c r="B7" s="84">
        <f aca="true" t="shared" si="0" ref="B7:F7">B8+B11+B12+B13+B14</f>
        <v>751131</v>
      </c>
      <c r="C7" s="84">
        <f t="shared" si="0"/>
        <v>81578</v>
      </c>
      <c r="D7" s="83" t="s">
        <v>1476</v>
      </c>
      <c r="E7" s="85">
        <f t="shared" si="0"/>
        <v>204016</v>
      </c>
      <c r="F7" s="85">
        <f t="shared" si="0"/>
        <v>273793</v>
      </c>
    </row>
    <row r="8" spans="1:6" s="72" customFormat="1" ht="39" customHeight="1">
      <c r="A8" s="86" t="s">
        <v>1477</v>
      </c>
      <c r="B8" s="87">
        <f aca="true" t="shared" si="1" ref="B8:F8">SUM(B9:B10)</f>
        <v>97964</v>
      </c>
      <c r="C8" s="87">
        <f t="shared" si="1"/>
        <v>6500</v>
      </c>
      <c r="D8" s="88" t="s">
        <v>1478</v>
      </c>
      <c r="E8" s="87">
        <f t="shared" si="1"/>
        <v>1000</v>
      </c>
      <c r="F8" s="87">
        <f t="shared" si="1"/>
        <v>1000</v>
      </c>
    </row>
    <row r="9" spans="1:6" s="72" customFormat="1" ht="39" customHeight="1">
      <c r="A9" s="89" t="s">
        <v>1479</v>
      </c>
      <c r="B9" s="87">
        <v>5364</v>
      </c>
      <c r="C9" s="87">
        <v>6500</v>
      </c>
      <c r="D9" s="90" t="s">
        <v>1480</v>
      </c>
      <c r="E9" s="91"/>
      <c r="F9" s="92"/>
    </row>
    <row r="10" spans="1:6" s="72" customFormat="1" ht="39" customHeight="1">
      <c r="A10" s="89" t="s">
        <v>1481</v>
      </c>
      <c r="B10" s="87">
        <v>92600</v>
      </c>
      <c r="C10" s="93"/>
      <c r="D10" s="90" t="s">
        <v>1482</v>
      </c>
      <c r="E10" s="94">
        <v>1000</v>
      </c>
      <c r="F10" s="94">
        <v>1000</v>
      </c>
    </row>
    <row r="11" spans="1:6" s="72" customFormat="1" ht="39" customHeight="1">
      <c r="A11" s="83" t="s">
        <v>1483</v>
      </c>
      <c r="B11" s="87">
        <v>531900</v>
      </c>
      <c r="C11" s="93"/>
      <c r="D11" s="95" t="s">
        <v>1484</v>
      </c>
      <c r="E11" s="91"/>
      <c r="F11" s="92"/>
    </row>
    <row r="12" spans="1:6" s="72" customFormat="1" ht="39" customHeight="1">
      <c r="A12" s="83" t="s">
        <v>1485</v>
      </c>
      <c r="B12" s="87"/>
      <c r="C12" s="93"/>
      <c r="D12" s="95" t="s">
        <v>1486</v>
      </c>
      <c r="E12" s="94">
        <v>127938</v>
      </c>
      <c r="F12" s="96">
        <v>157848</v>
      </c>
    </row>
    <row r="13" spans="1:6" s="72" customFormat="1" ht="39" customHeight="1">
      <c r="A13" s="83" t="s">
        <v>1487</v>
      </c>
      <c r="B13" s="87">
        <v>112967</v>
      </c>
      <c r="C13" s="93">
        <v>75078</v>
      </c>
      <c r="D13" s="95" t="s">
        <v>1488</v>
      </c>
      <c r="E13" s="87">
        <v>75078</v>
      </c>
      <c r="F13" s="87">
        <v>114945</v>
      </c>
    </row>
    <row r="14" spans="1:6" s="72" customFormat="1" ht="39" customHeight="1">
      <c r="A14" s="83" t="s">
        <v>1489</v>
      </c>
      <c r="B14" s="87">
        <v>8300</v>
      </c>
      <c r="C14" s="93"/>
      <c r="D14" s="97"/>
      <c r="E14" s="97"/>
      <c r="F14" s="97"/>
    </row>
    <row r="15" spans="1:6" s="72" customFormat="1" ht="39" customHeight="1">
      <c r="A15" s="86"/>
      <c r="B15" s="84"/>
      <c r="C15" s="84"/>
      <c r="D15" s="98" t="s">
        <v>186</v>
      </c>
      <c r="E15" s="99"/>
      <c r="F15" s="97"/>
    </row>
    <row r="16" spans="1:6" s="72" customFormat="1" ht="39" customHeight="1">
      <c r="A16" s="35" t="s">
        <v>209</v>
      </c>
      <c r="B16" s="36">
        <f aca="true" t="shared" si="2" ref="B16:F16">B6+B7</f>
        <v>2725867</v>
      </c>
      <c r="C16" s="36">
        <f t="shared" si="2"/>
        <v>2449338</v>
      </c>
      <c r="D16" s="35" t="s">
        <v>210</v>
      </c>
      <c r="E16" s="35">
        <f t="shared" si="2"/>
        <v>2725867</v>
      </c>
      <c r="F16" s="35">
        <f t="shared" si="2"/>
        <v>2449338</v>
      </c>
    </row>
  </sheetData>
  <sheetProtection/>
  <mergeCells count="3">
    <mergeCell ref="A2:F2"/>
    <mergeCell ref="A4:C4"/>
    <mergeCell ref="D4:F4"/>
  </mergeCells>
  <printOptions horizontalCentered="1"/>
  <pageMargins left="0.7513888888888889" right="0.7513888888888889" top="1" bottom="1" header="0.5" footer="0.5"/>
  <pageSetup horizontalDpi="600" verticalDpi="600" orientation="portrait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B4" sqref="B4"/>
    </sheetView>
  </sheetViews>
  <sheetFormatPr defaultColWidth="9.00390625" defaultRowHeight="13.5"/>
  <cols>
    <col min="1" max="3" width="29.125" style="63" customWidth="1"/>
    <col min="4" max="16384" width="9.00390625" style="63" customWidth="1"/>
  </cols>
  <sheetData>
    <row r="1" spans="1:3" s="63" customFormat="1" ht="21.75" customHeight="1">
      <c r="A1" s="64" t="s">
        <v>29</v>
      </c>
      <c r="B1" s="65"/>
      <c r="C1" s="65"/>
    </row>
    <row r="2" spans="1:3" s="63" customFormat="1" ht="44.25" customHeight="1">
      <c r="A2" s="66" t="s">
        <v>30</v>
      </c>
      <c r="B2" s="66"/>
      <c r="C2" s="66"/>
    </row>
    <row r="3" spans="1:3" s="63" customFormat="1" ht="34.5" customHeight="1">
      <c r="A3" s="67"/>
      <c r="B3" s="67"/>
      <c r="C3" s="68" t="s">
        <v>1440</v>
      </c>
    </row>
    <row r="4" spans="1:3" s="63" customFormat="1" ht="54.75" customHeight="1">
      <c r="A4" s="69" t="s">
        <v>211</v>
      </c>
      <c r="B4" s="69" t="s">
        <v>1441</v>
      </c>
      <c r="C4" s="69" t="s">
        <v>1442</v>
      </c>
    </row>
    <row r="5" spans="1:3" s="63" customFormat="1" ht="54.75" customHeight="1">
      <c r="A5" s="70" t="s">
        <v>1443</v>
      </c>
      <c r="B5" s="71">
        <v>279.89</v>
      </c>
      <c r="C5" s="71">
        <v>279.89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4"/>
  <sheetViews>
    <sheetView view="pageBreakPreview" zoomScaleSheetLayoutView="100" workbookViewId="0" topLeftCell="A1">
      <selection activeCell="E12" sqref="E12"/>
    </sheetView>
  </sheetViews>
  <sheetFormatPr defaultColWidth="9.00390625" defaultRowHeight="13.5"/>
  <cols>
    <col min="1" max="1" width="21.875" style="38" customWidth="1"/>
    <col min="2" max="11" width="10.625" style="41" customWidth="1"/>
    <col min="12" max="221" width="9.00390625" style="38" customWidth="1"/>
    <col min="222" max="16384" width="9.00390625" style="42" customWidth="1"/>
  </cols>
  <sheetData>
    <row r="1" spans="1:11" s="38" customFormat="1" ht="22.5" customHeight="1">
      <c r="A1" s="43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38" customFormat="1" ht="33" customHeight="1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38" customFormat="1" ht="22.5" customHeight="1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58" t="s">
        <v>41</v>
      </c>
    </row>
    <row r="4" spans="1:256" s="39" customFormat="1" ht="30" customHeight="1">
      <c r="A4" s="46" t="s">
        <v>211</v>
      </c>
      <c r="B4" s="47" t="s">
        <v>1490</v>
      </c>
      <c r="C4" s="48" t="s">
        <v>209</v>
      </c>
      <c r="D4" s="48" t="s">
        <v>219</v>
      </c>
      <c r="E4" s="48" t="s">
        <v>220</v>
      </c>
      <c r="F4" s="48" t="s">
        <v>221</v>
      </c>
      <c r="G4" s="48"/>
      <c r="H4" s="48"/>
      <c r="I4" s="59" t="s">
        <v>1491</v>
      </c>
      <c r="J4" s="48" t="s">
        <v>223</v>
      </c>
      <c r="K4" s="48" t="s">
        <v>224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s="39" customFormat="1" ht="30" customHeight="1">
      <c r="A5" s="49"/>
      <c r="B5" s="50"/>
      <c r="C5" s="48"/>
      <c r="D5" s="48"/>
      <c r="E5" s="48"/>
      <c r="F5" s="48" t="s">
        <v>229</v>
      </c>
      <c r="G5" s="48" t="s">
        <v>230</v>
      </c>
      <c r="H5" s="48" t="s">
        <v>231</v>
      </c>
      <c r="I5" s="61"/>
      <c r="J5" s="48"/>
      <c r="K5" s="48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11" s="40" customFormat="1" ht="30" customHeight="1">
      <c r="A6" s="51" t="s">
        <v>232</v>
      </c>
      <c r="B6" s="52"/>
      <c r="C6" s="52">
        <f>SUM(D6+E6+F6+I6+J6+K6)</f>
        <v>0</v>
      </c>
      <c r="D6" s="52"/>
      <c r="E6" s="52"/>
      <c r="F6" s="52">
        <f aca="true" t="shared" si="0" ref="F6:F12">SUM(G6:H6)</f>
        <v>0</v>
      </c>
      <c r="G6" s="52"/>
      <c r="H6" s="52"/>
      <c r="I6" s="52"/>
      <c r="J6" s="52"/>
      <c r="K6" s="52"/>
    </row>
    <row r="7" spans="1:11" s="40" customFormat="1" ht="30" customHeight="1">
      <c r="A7" s="53" t="s">
        <v>233</v>
      </c>
      <c r="B7" s="52">
        <v>39068</v>
      </c>
      <c r="C7" s="52">
        <f aca="true" t="shared" si="1" ref="C7:C12">SUM(D7+E7+F7+I7+J7+K7)</f>
        <v>47897</v>
      </c>
      <c r="D7" s="52">
        <v>25663</v>
      </c>
      <c r="E7" s="52">
        <v>150</v>
      </c>
      <c r="F7" s="52">
        <f t="shared" si="0"/>
        <v>22084</v>
      </c>
      <c r="G7" s="52"/>
      <c r="H7" s="52">
        <v>22084</v>
      </c>
      <c r="I7" s="52"/>
      <c r="J7" s="52"/>
      <c r="K7" s="52"/>
    </row>
    <row r="8" spans="1:11" s="40" customFormat="1" ht="30" customHeight="1">
      <c r="A8" s="51" t="s">
        <v>234</v>
      </c>
      <c r="B8" s="52">
        <v>7412</v>
      </c>
      <c r="C8" s="52">
        <f t="shared" si="1"/>
        <v>18461</v>
      </c>
      <c r="D8" s="52">
        <v>10365</v>
      </c>
      <c r="E8" s="52">
        <v>80</v>
      </c>
      <c r="F8" s="52">
        <f t="shared" si="0"/>
        <v>0</v>
      </c>
      <c r="G8" s="52"/>
      <c r="H8" s="52"/>
      <c r="I8" s="52">
        <v>7958</v>
      </c>
      <c r="J8" s="52">
        <v>26</v>
      </c>
      <c r="K8" s="52">
        <v>32</v>
      </c>
    </row>
    <row r="9" spans="1:11" s="40" customFormat="1" ht="30" customHeight="1">
      <c r="A9" s="51" t="s">
        <v>235</v>
      </c>
      <c r="B9" s="52">
        <v>321470</v>
      </c>
      <c r="C9" s="52">
        <f t="shared" si="1"/>
        <v>0</v>
      </c>
      <c r="D9" s="54"/>
      <c r="E9" s="52"/>
      <c r="F9" s="52">
        <f t="shared" si="0"/>
        <v>0</v>
      </c>
      <c r="G9" s="52"/>
      <c r="H9" s="52"/>
      <c r="I9" s="52"/>
      <c r="J9" s="52"/>
      <c r="K9" s="52"/>
    </row>
    <row r="10" spans="1:11" s="40" customFormat="1" ht="30" customHeight="1">
      <c r="A10" s="51" t="s">
        <v>236</v>
      </c>
      <c r="B10" s="52">
        <v>12152</v>
      </c>
      <c r="C10" s="52">
        <f t="shared" si="1"/>
        <v>23552</v>
      </c>
      <c r="D10" s="52">
        <v>13432</v>
      </c>
      <c r="E10" s="52">
        <v>568</v>
      </c>
      <c r="F10" s="52">
        <f t="shared" si="0"/>
        <v>105</v>
      </c>
      <c r="G10" s="52"/>
      <c r="H10" s="52">
        <v>105</v>
      </c>
      <c r="I10" s="52">
        <v>9433</v>
      </c>
      <c r="J10" s="52">
        <v>14</v>
      </c>
      <c r="K10" s="52"/>
    </row>
    <row r="11" spans="1:11" s="40" customFormat="1" ht="30" customHeight="1">
      <c r="A11" s="51" t="s">
        <v>237</v>
      </c>
      <c r="B11" s="52">
        <v>80621</v>
      </c>
      <c r="C11" s="52">
        <f t="shared" si="1"/>
        <v>47925</v>
      </c>
      <c r="D11" s="52">
        <v>8994</v>
      </c>
      <c r="E11" s="52">
        <v>344</v>
      </c>
      <c r="F11" s="52">
        <f t="shared" si="0"/>
        <v>38391</v>
      </c>
      <c r="G11" s="52">
        <v>38391</v>
      </c>
      <c r="H11" s="52"/>
      <c r="I11" s="52"/>
      <c r="J11" s="52">
        <v>116</v>
      </c>
      <c r="K11" s="52">
        <v>80</v>
      </c>
    </row>
    <row r="12" spans="1:11" s="40" customFormat="1" ht="30" customHeight="1">
      <c r="A12" s="51" t="s">
        <v>238</v>
      </c>
      <c r="B12" s="52">
        <v>12631</v>
      </c>
      <c r="C12" s="52">
        <f t="shared" si="1"/>
        <v>0</v>
      </c>
      <c r="D12" s="52"/>
      <c r="E12" s="52"/>
      <c r="F12" s="52">
        <f t="shared" si="0"/>
        <v>0</v>
      </c>
      <c r="G12" s="52"/>
      <c r="H12" s="52"/>
      <c r="I12" s="52"/>
      <c r="J12" s="52"/>
      <c r="K12" s="52"/>
    </row>
    <row r="13" spans="1:256" s="39" customFormat="1" ht="30" customHeight="1">
      <c r="A13" s="55" t="s">
        <v>239</v>
      </c>
      <c r="B13" s="56">
        <f aca="true" t="shared" si="2" ref="B13:K13">SUM(B6:B12)</f>
        <v>473354</v>
      </c>
      <c r="C13" s="56">
        <f t="shared" si="2"/>
        <v>137835</v>
      </c>
      <c r="D13" s="56">
        <f t="shared" si="2"/>
        <v>58454</v>
      </c>
      <c r="E13" s="56">
        <f t="shared" si="2"/>
        <v>1142</v>
      </c>
      <c r="F13" s="56">
        <f t="shared" si="2"/>
        <v>60580</v>
      </c>
      <c r="G13" s="56">
        <f t="shared" si="2"/>
        <v>38391</v>
      </c>
      <c r="H13" s="56">
        <f t="shared" si="2"/>
        <v>22189</v>
      </c>
      <c r="I13" s="56">
        <f t="shared" si="2"/>
        <v>17391</v>
      </c>
      <c r="J13" s="56">
        <f t="shared" si="2"/>
        <v>156</v>
      </c>
      <c r="K13" s="56">
        <f t="shared" si="2"/>
        <v>112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11" s="40" customFormat="1" ht="24.75" customHeight="1">
      <c r="A14" s="57" t="s">
        <v>240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</sheetData>
  <sheetProtection/>
  <mergeCells count="11">
    <mergeCell ref="A2:K2"/>
    <mergeCell ref="F4:H4"/>
    <mergeCell ref="A14:K14"/>
    <mergeCell ref="A4:A5"/>
    <mergeCell ref="B4:B5"/>
    <mergeCell ref="C4:C5"/>
    <mergeCell ref="D4:D5"/>
    <mergeCell ref="E4:E5"/>
    <mergeCell ref="I4:I5"/>
    <mergeCell ref="J4:J5"/>
    <mergeCell ref="K4:K5"/>
  </mergeCells>
  <printOptions/>
  <pageMargins left="0.75" right="0.75" top="1" bottom="1" header="0.5" footer="0.5"/>
  <pageSetup orientation="landscape" paperSize="9"/>
  <ignoredErrors>
    <ignoredError sqref="F10 F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16.625" style="10" customWidth="1"/>
    <col min="2" max="2" width="9.375" style="23" customWidth="1"/>
    <col min="3" max="3" width="11.25390625" style="23" customWidth="1"/>
    <col min="4" max="4" width="7.00390625" style="23" customWidth="1"/>
    <col min="5" max="5" width="8.625" style="23" customWidth="1"/>
    <col min="6" max="6" width="9.25390625" style="23" customWidth="1"/>
    <col min="7" max="7" width="10.875" style="23" customWidth="1"/>
    <col min="8" max="8" width="10.25390625" style="23" customWidth="1"/>
    <col min="9" max="236" width="9.00390625" style="10" customWidth="1"/>
  </cols>
  <sheetData>
    <row r="1" spans="1:8" s="10" customFormat="1" ht="22.5" customHeight="1">
      <c r="A1" s="24" t="s">
        <v>1492</v>
      </c>
      <c r="B1" s="23"/>
      <c r="C1" s="23"/>
      <c r="D1" s="23"/>
      <c r="E1" s="23"/>
      <c r="F1" s="23"/>
      <c r="G1" s="23"/>
      <c r="H1" s="23"/>
    </row>
    <row r="2" spans="1:8" s="10" customFormat="1" ht="33" customHeight="1">
      <c r="A2" s="25" t="s">
        <v>34</v>
      </c>
      <c r="B2" s="25"/>
      <c r="C2" s="25"/>
      <c r="D2" s="25"/>
      <c r="E2" s="25"/>
      <c r="F2" s="25"/>
      <c r="G2" s="25"/>
      <c r="H2" s="25"/>
    </row>
    <row r="3" spans="1:8" s="10" customFormat="1" ht="22.5" customHeight="1">
      <c r="A3" s="26" t="s">
        <v>41</v>
      </c>
      <c r="B3" s="26"/>
      <c r="C3" s="26"/>
      <c r="D3" s="26"/>
      <c r="E3" s="26"/>
      <c r="F3" s="26"/>
      <c r="G3" s="26"/>
      <c r="H3" s="26"/>
    </row>
    <row r="4" spans="1:8" s="22" customFormat="1" ht="30" customHeight="1">
      <c r="A4" s="27" t="s">
        <v>211</v>
      </c>
      <c r="B4" s="28" t="s">
        <v>210</v>
      </c>
      <c r="C4" s="28" t="s">
        <v>225</v>
      </c>
      <c r="D4" s="28" t="s">
        <v>226</v>
      </c>
      <c r="E4" s="28" t="s">
        <v>227</v>
      </c>
      <c r="F4" s="28" t="s">
        <v>228</v>
      </c>
      <c r="G4" s="29" t="s">
        <v>217</v>
      </c>
      <c r="H4" s="29" t="s">
        <v>214</v>
      </c>
    </row>
    <row r="5" spans="1:8" s="22" customFormat="1" ht="30" customHeight="1">
      <c r="A5" s="30"/>
      <c r="B5" s="28"/>
      <c r="C5" s="28"/>
      <c r="D5" s="28"/>
      <c r="E5" s="28"/>
      <c r="F5" s="28"/>
      <c r="G5" s="31"/>
      <c r="H5" s="31"/>
    </row>
    <row r="6" spans="1:8" s="22" customFormat="1" ht="45" customHeight="1">
      <c r="A6" s="32" t="s">
        <v>232</v>
      </c>
      <c r="B6" s="33">
        <f aca="true" t="shared" si="0" ref="B6:B11">SUM(C6:F6)</f>
        <v>0</v>
      </c>
      <c r="C6" s="33"/>
      <c r="D6" s="33"/>
      <c r="E6" s="33"/>
      <c r="F6" s="33"/>
      <c r="G6" s="33"/>
      <c r="H6" s="33"/>
    </row>
    <row r="7" spans="1:8" s="22" customFormat="1" ht="45" customHeight="1">
      <c r="A7" s="34" t="s">
        <v>233</v>
      </c>
      <c r="B7" s="33">
        <f t="shared" si="0"/>
        <v>47897</v>
      </c>
      <c r="C7" s="33">
        <v>47897</v>
      </c>
      <c r="D7" s="33"/>
      <c r="E7" s="33"/>
      <c r="F7" s="33"/>
      <c r="G7" s="33"/>
      <c r="H7" s="33">
        <v>39068</v>
      </c>
    </row>
    <row r="8" spans="1:8" s="22" customFormat="1" ht="45" customHeight="1">
      <c r="A8" s="32" t="s">
        <v>234</v>
      </c>
      <c r="B8" s="33">
        <f t="shared" si="0"/>
        <v>11710</v>
      </c>
      <c r="C8" s="33">
        <v>7909</v>
      </c>
      <c r="D8" s="33">
        <v>3208</v>
      </c>
      <c r="E8" s="33">
        <v>10</v>
      </c>
      <c r="F8" s="33">
        <v>583</v>
      </c>
      <c r="G8" s="33">
        <v>6751</v>
      </c>
      <c r="H8" s="33">
        <v>14163</v>
      </c>
    </row>
    <row r="9" spans="1:8" s="22" customFormat="1" ht="45" customHeight="1">
      <c r="A9" s="32" t="s">
        <v>235</v>
      </c>
      <c r="B9" s="33">
        <f t="shared" si="0"/>
        <v>0</v>
      </c>
      <c r="C9" s="33"/>
      <c r="D9" s="33"/>
      <c r="E9" s="33"/>
      <c r="F9" s="33"/>
      <c r="G9" s="33"/>
      <c r="H9" s="33"/>
    </row>
    <row r="10" spans="1:8" s="22" customFormat="1" ht="45" customHeight="1">
      <c r="A10" s="32" t="s">
        <v>236</v>
      </c>
      <c r="B10" s="33">
        <f t="shared" si="0"/>
        <v>29072</v>
      </c>
      <c r="C10" s="33">
        <v>9433</v>
      </c>
      <c r="D10" s="33"/>
      <c r="E10" s="33"/>
      <c r="F10" s="33">
        <v>19639</v>
      </c>
      <c r="G10" s="33">
        <v>-5520</v>
      </c>
      <c r="H10" s="33">
        <v>6632</v>
      </c>
    </row>
    <row r="11" spans="1:8" s="22" customFormat="1" ht="45" customHeight="1">
      <c r="A11" s="32" t="s">
        <v>237</v>
      </c>
      <c r="B11" s="33">
        <f t="shared" si="0"/>
        <v>38920</v>
      </c>
      <c r="C11" s="33">
        <v>37620</v>
      </c>
      <c r="D11" s="33"/>
      <c r="E11" s="33">
        <v>1300</v>
      </c>
      <c r="F11" s="33"/>
      <c r="G11" s="33">
        <v>9005</v>
      </c>
      <c r="H11" s="33">
        <v>89626</v>
      </c>
    </row>
    <row r="12" spans="1:8" s="22" customFormat="1" ht="45" customHeight="1">
      <c r="A12" s="32" t="s">
        <v>238</v>
      </c>
      <c r="B12" s="33"/>
      <c r="C12" s="33"/>
      <c r="D12" s="33"/>
      <c r="E12" s="33"/>
      <c r="F12" s="33"/>
      <c r="G12" s="33"/>
      <c r="H12" s="33"/>
    </row>
    <row r="13" spans="1:8" s="22" customFormat="1" ht="45" customHeight="1">
      <c r="A13" s="35" t="s">
        <v>239</v>
      </c>
      <c r="B13" s="36">
        <f aca="true" t="shared" si="1" ref="B13:H13">SUM(B6:B12)</f>
        <v>127599</v>
      </c>
      <c r="C13" s="36">
        <f t="shared" si="1"/>
        <v>102859</v>
      </c>
      <c r="D13" s="36">
        <f t="shared" si="1"/>
        <v>3208</v>
      </c>
      <c r="E13" s="36">
        <f t="shared" si="1"/>
        <v>1310</v>
      </c>
      <c r="F13" s="36">
        <f t="shared" si="1"/>
        <v>20222</v>
      </c>
      <c r="G13" s="36">
        <f t="shared" si="1"/>
        <v>10236</v>
      </c>
      <c r="H13" s="36">
        <f t="shared" si="1"/>
        <v>149489</v>
      </c>
    </row>
    <row r="14" spans="1:8" s="22" customFormat="1" ht="24.75" customHeight="1">
      <c r="A14" s="37" t="s">
        <v>1493</v>
      </c>
      <c r="B14" s="37"/>
      <c r="C14" s="37"/>
      <c r="D14" s="37"/>
      <c r="E14" s="37"/>
      <c r="F14" s="37"/>
      <c r="G14" s="37"/>
      <c r="H14" s="37"/>
    </row>
  </sheetData>
  <sheetProtection/>
  <mergeCells count="11">
    <mergeCell ref="A2:H2"/>
    <mergeCell ref="A3:H3"/>
    <mergeCell ref="A14:H1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326388888888889" right="0.11805555555555555" top="0.5506944444444445" bottom="1" header="0.5" footer="0.5"/>
  <pageSetup horizontalDpi="600" verticalDpi="600" orientation="portrait" paperSize="9"/>
  <ignoredErrors>
    <ignoredError sqref="B10:B11 B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B4" sqref="B4"/>
    </sheetView>
  </sheetViews>
  <sheetFormatPr defaultColWidth="9.00390625" defaultRowHeight="13.5"/>
  <cols>
    <col min="1" max="1" width="49.75390625" style="10" customWidth="1"/>
    <col min="2" max="2" width="28.25390625" style="11" customWidth="1"/>
    <col min="3" max="252" width="9.00390625" style="10" customWidth="1"/>
  </cols>
  <sheetData>
    <row r="1" spans="1:2" s="10" customFormat="1" ht="39" customHeight="1">
      <c r="A1" s="12" t="s">
        <v>35</v>
      </c>
      <c r="B1" s="11"/>
    </row>
    <row r="2" spans="1:2" s="10" customFormat="1" ht="48.75" customHeight="1">
      <c r="A2" s="13" t="s">
        <v>36</v>
      </c>
      <c r="B2" s="13"/>
    </row>
    <row r="3" spans="1:2" s="10" customFormat="1" ht="34.5" customHeight="1">
      <c r="A3" s="14"/>
      <c r="B3" s="15" t="s">
        <v>41</v>
      </c>
    </row>
    <row r="4" spans="1:2" s="10" customFormat="1" ht="34.5" customHeight="1">
      <c r="A4" s="16" t="s">
        <v>243</v>
      </c>
      <c r="B4" s="16" t="s">
        <v>1417</v>
      </c>
    </row>
    <row r="5" spans="1:2" s="10" customFormat="1" ht="34.5" customHeight="1">
      <c r="A5" s="17" t="s">
        <v>247</v>
      </c>
      <c r="B5" s="18"/>
    </row>
    <row r="6" spans="1:2" s="10" customFormat="1" ht="34.5" customHeight="1">
      <c r="A6" s="17" t="s">
        <v>249</v>
      </c>
      <c r="B6" s="18">
        <v>920</v>
      </c>
    </row>
    <row r="7" spans="1:2" s="10" customFormat="1" ht="34.5" customHeight="1">
      <c r="A7" s="17" t="s">
        <v>251</v>
      </c>
      <c r="B7" s="18"/>
    </row>
    <row r="8" spans="1:2" s="10" customFormat="1" ht="34.5" customHeight="1">
      <c r="A8" s="17" t="s">
        <v>253</v>
      </c>
      <c r="B8" s="18"/>
    </row>
    <row r="9" spans="1:2" s="10" customFormat="1" ht="34.5" customHeight="1">
      <c r="A9" s="17" t="s">
        <v>255</v>
      </c>
      <c r="B9" s="18"/>
    </row>
    <row r="10" spans="1:2" s="10" customFormat="1" ht="34.5" customHeight="1">
      <c r="A10" s="17"/>
      <c r="B10" s="18"/>
    </row>
    <row r="11" spans="1:2" s="10" customFormat="1" ht="34.5" customHeight="1">
      <c r="A11" s="17"/>
      <c r="B11" s="18"/>
    </row>
    <row r="12" spans="1:2" s="10" customFormat="1" ht="34.5" customHeight="1">
      <c r="A12" s="17"/>
      <c r="B12" s="18"/>
    </row>
    <row r="13" spans="1:2" s="10" customFormat="1" ht="34.5" customHeight="1">
      <c r="A13" s="20" t="s">
        <v>260</v>
      </c>
      <c r="B13" s="18">
        <v>920</v>
      </c>
    </row>
    <row r="14" spans="1:2" s="10" customFormat="1" ht="34.5" customHeight="1">
      <c r="A14" s="17"/>
      <c r="B14" s="18"/>
    </row>
    <row r="15" spans="1:2" s="10" customFormat="1" ht="34.5" customHeight="1">
      <c r="A15" s="20" t="s">
        <v>262</v>
      </c>
      <c r="B15" s="21">
        <v>11</v>
      </c>
    </row>
    <row r="16" spans="1:2" s="10" customFormat="1" ht="34.5" customHeight="1">
      <c r="A16" s="17"/>
      <c r="B16" s="18"/>
    </row>
    <row r="17" spans="1:3" s="11" customFormat="1" ht="34.5" customHeight="1">
      <c r="A17" s="16" t="s">
        <v>191</v>
      </c>
      <c r="B17" s="16">
        <v>931</v>
      </c>
      <c r="C17" s="19"/>
    </row>
  </sheetData>
  <sheetProtection/>
  <mergeCells count="1">
    <mergeCell ref="A2:B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view="pageBreakPreview" zoomScale="80" zoomScaleSheetLayoutView="80" workbookViewId="0" topLeftCell="A1">
      <selection activeCell="A2" sqref="A2:G2"/>
    </sheetView>
  </sheetViews>
  <sheetFormatPr defaultColWidth="9.00390625" defaultRowHeight="13.5"/>
  <cols>
    <col min="1" max="1" width="31.75390625" style="321" customWidth="1"/>
    <col min="2" max="2" width="9.50390625" style="224" customWidth="1"/>
    <col min="3" max="5" width="11.875" style="224" customWidth="1"/>
    <col min="6" max="6" width="10.50390625" style="224" customWidth="1"/>
    <col min="7" max="7" width="10.50390625" style="225" customWidth="1"/>
    <col min="8" max="16384" width="9.00390625" style="322" customWidth="1"/>
  </cols>
  <sheetData>
    <row r="1" ht="30" customHeight="1">
      <c r="A1" s="323" t="s">
        <v>1</v>
      </c>
    </row>
    <row r="2" spans="1:7" ht="32.25" customHeight="1">
      <c r="A2" s="226" t="s">
        <v>2</v>
      </c>
      <c r="B2" s="226"/>
      <c r="C2" s="226"/>
      <c r="D2" s="226"/>
      <c r="E2" s="226"/>
      <c r="F2" s="226"/>
      <c r="G2" s="226"/>
    </row>
    <row r="3" spans="1:7" ht="21" customHeight="1">
      <c r="A3" s="228"/>
      <c r="B3" s="229"/>
      <c r="C3" s="229"/>
      <c r="D3" s="324"/>
      <c r="E3" s="324"/>
      <c r="F3" s="324"/>
      <c r="G3" s="325" t="s">
        <v>41</v>
      </c>
    </row>
    <row r="4" spans="1:7" ht="21" customHeight="1">
      <c r="A4" s="244" t="s">
        <v>42</v>
      </c>
      <c r="B4" s="244" t="s">
        <v>43</v>
      </c>
      <c r="C4" s="326" t="s">
        <v>44</v>
      </c>
      <c r="D4" s="327"/>
      <c r="E4" s="328"/>
      <c r="F4" s="251" t="s">
        <v>45</v>
      </c>
      <c r="G4" s="251"/>
    </row>
    <row r="5" spans="1:7" s="224" customFormat="1" ht="21" customHeight="1">
      <c r="A5" s="244"/>
      <c r="B5" s="244"/>
      <c r="C5" s="244" t="s">
        <v>46</v>
      </c>
      <c r="D5" s="244" t="s">
        <v>47</v>
      </c>
      <c r="E5" s="244" t="s">
        <v>48</v>
      </c>
      <c r="F5" s="244" t="s">
        <v>49</v>
      </c>
      <c r="G5" s="246" t="s">
        <v>50</v>
      </c>
    </row>
    <row r="6" spans="1:7" s="320" customFormat="1" ht="21" customHeight="1">
      <c r="A6" s="237" t="s">
        <v>51</v>
      </c>
      <c r="B6" s="237">
        <v>1112355</v>
      </c>
      <c r="C6" s="237">
        <v>1176119</v>
      </c>
      <c r="D6" s="237">
        <v>1123479</v>
      </c>
      <c r="E6" s="237">
        <v>1098336</v>
      </c>
      <c r="F6" s="237">
        <v>-14019</v>
      </c>
      <c r="G6" s="238">
        <v>-1.260299095162965</v>
      </c>
    </row>
    <row r="7" spans="1:7" ht="21" customHeight="1">
      <c r="A7" s="243" t="s">
        <v>52</v>
      </c>
      <c r="B7" s="244">
        <v>911084</v>
      </c>
      <c r="C7" s="244">
        <v>949853</v>
      </c>
      <c r="D7" s="244">
        <v>897213</v>
      </c>
      <c r="E7" s="244">
        <v>842558</v>
      </c>
      <c r="F7" s="244">
        <v>-68526</v>
      </c>
      <c r="G7" s="246">
        <v>-7.521370148087334</v>
      </c>
    </row>
    <row r="8" spans="1:7" ht="21" customHeight="1">
      <c r="A8" s="243" t="s">
        <v>53</v>
      </c>
      <c r="B8" s="244">
        <v>297654</v>
      </c>
      <c r="C8" s="244">
        <v>300000</v>
      </c>
      <c r="D8" s="245">
        <v>269375</v>
      </c>
      <c r="E8" s="245">
        <v>279587</v>
      </c>
      <c r="F8" s="245">
        <v>-18067</v>
      </c>
      <c r="G8" s="246">
        <v>-6.069799162786323</v>
      </c>
    </row>
    <row r="9" spans="1:7" ht="21" customHeight="1">
      <c r="A9" s="243" t="s">
        <v>54</v>
      </c>
      <c r="B9" s="244">
        <v>751</v>
      </c>
      <c r="C9" s="244"/>
      <c r="D9" s="245"/>
      <c r="E9" s="245">
        <v>35</v>
      </c>
      <c r="F9" s="245">
        <v>-716</v>
      </c>
      <c r="G9" s="246">
        <v>-95.33954727030626</v>
      </c>
    </row>
    <row r="10" spans="1:7" ht="21" customHeight="1">
      <c r="A10" s="250" t="s">
        <v>55</v>
      </c>
      <c r="B10" s="251">
        <v>38613</v>
      </c>
      <c r="C10" s="244">
        <v>42800</v>
      </c>
      <c r="D10" s="245">
        <v>40638</v>
      </c>
      <c r="E10" s="245">
        <v>41380</v>
      </c>
      <c r="F10" s="245">
        <v>2767</v>
      </c>
      <c r="G10" s="246">
        <v>7.165980369305674</v>
      </c>
    </row>
    <row r="11" spans="1:7" ht="21" customHeight="1">
      <c r="A11" s="243" t="s">
        <v>56</v>
      </c>
      <c r="B11" s="244">
        <v>8764</v>
      </c>
      <c r="C11" s="244">
        <v>8400</v>
      </c>
      <c r="D11" s="245">
        <v>9700</v>
      </c>
      <c r="E11" s="245">
        <v>10506</v>
      </c>
      <c r="F11" s="245">
        <v>1742</v>
      </c>
      <c r="G11" s="246">
        <v>19.876768598813328</v>
      </c>
    </row>
    <row r="12" spans="1:7" ht="21" customHeight="1">
      <c r="A12" s="250" t="s">
        <v>57</v>
      </c>
      <c r="B12" s="251">
        <v>95</v>
      </c>
      <c r="C12" s="244">
        <v>98</v>
      </c>
      <c r="D12" s="245">
        <v>631</v>
      </c>
      <c r="E12" s="245">
        <v>410</v>
      </c>
      <c r="F12" s="245">
        <v>315</v>
      </c>
      <c r="G12" s="246">
        <v>331.57894736842104</v>
      </c>
    </row>
    <row r="13" spans="1:7" ht="21" customHeight="1">
      <c r="A13" s="243" t="s">
        <v>58</v>
      </c>
      <c r="B13" s="244">
        <v>49996</v>
      </c>
      <c r="C13" s="244">
        <v>50000</v>
      </c>
      <c r="D13" s="245">
        <v>48328</v>
      </c>
      <c r="E13" s="245">
        <v>44664</v>
      </c>
      <c r="F13" s="245">
        <v>-5332</v>
      </c>
      <c r="G13" s="246">
        <v>-10.66485318825506</v>
      </c>
    </row>
    <row r="14" spans="1:11" ht="21" customHeight="1">
      <c r="A14" s="243" t="s">
        <v>59</v>
      </c>
      <c r="B14" s="244">
        <v>54258</v>
      </c>
      <c r="C14" s="244">
        <v>52000</v>
      </c>
      <c r="D14" s="245">
        <v>42028</v>
      </c>
      <c r="E14" s="245">
        <v>49239</v>
      </c>
      <c r="F14" s="245">
        <v>-5019</v>
      </c>
      <c r="G14" s="246">
        <v>-9.25024881123521</v>
      </c>
      <c r="K14" s="322" t="s">
        <v>60</v>
      </c>
    </row>
    <row r="15" spans="1:7" ht="21" customHeight="1">
      <c r="A15" s="243" t="s">
        <v>61</v>
      </c>
      <c r="B15" s="244">
        <v>24844</v>
      </c>
      <c r="C15" s="244">
        <v>27000</v>
      </c>
      <c r="D15" s="245">
        <v>19148</v>
      </c>
      <c r="E15" s="245">
        <v>21005</v>
      </c>
      <c r="F15" s="245">
        <v>-3839</v>
      </c>
      <c r="G15" s="246">
        <v>-15.452423120270486</v>
      </c>
    </row>
    <row r="16" spans="1:7" ht="21" customHeight="1">
      <c r="A16" s="243" t="s">
        <v>62</v>
      </c>
      <c r="B16" s="244">
        <v>22507</v>
      </c>
      <c r="C16" s="244">
        <v>20200</v>
      </c>
      <c r="D16" s="245">
        <v>19576</v>
      </c>
      <c r="E16" s="245">
        <v>22058</v>
      </c>
      <c r="F16" s="245">
        <v>-449</v>
      </c>
      <c r="G16" s="246">
        <v>-1.994934909139379</v>
      </c>
    </row>
    <row r="17" spans="1:7" ht="21" customHeight="1">
      <c r="A17" s="243" t="s">
        <v>63</v>
      </c>
      <c r="B17" s="244">
        <v>255814</v>
      </c>
      <c r="C17" s="244">
        <v>277521</v>
      </c>
      <c r="D17" s="245">
        <v>254665</v>
      </c>
      <c r="E17" s="245">
        <v>188765</v>
      </c>
      <c r="F17" s="245">
        <v>-67049</v>
      </c>
      <c r="G17" s="246">
        <v>-26.21005887089839</v>
      </c>
    </row>
    <row r="18" spans="1:7" ht="21" customHeight="1">
      <c r="A18" s="243" t="s">
        <v>64</v>
      </c>
      <c r="B18" s="244">
        <v>7011</v>
      </c>
      <c r="C18" s="244">
        <v>7000</v>
      </c>
      <c r="D18" s="245">
        <v>8283</v>
      </c>
      <c r="E18" s="245">
        <v>13199</v>
      </c>
      <c r="F18" s="245">
        <v>6188</v>
      </c>
      <c r="G18" s="246">
        <v>88.26130366566824</v>
      </c>
    </row>
    <row r="19" spans="1:7" ht="21" customHeight="1">
      <c r="A19" s="243" t="s">
        <v>65</v>
      </c>
      <c r="B19" s="244"/>
      <c r="C19" s="244"/>
      <c r="D19" s="245"/>
      <c r="E19" s="245"/>
      <c r="F19" s="245"/>
      <c r="G19" s="246"/>
    </row>
    <row r="20" spans="1:7" ht="21" customHeight="1">
      <c r="A20" s="243" t="s">
        <v>66</v>
      </c>
      <c r="B20" s="244">
        <v>25247</v>
      </c>
      <c r="C20" s="244">
        <v>25500</v>
      </c>
      <c r="D20" s="245">
        <v>29865</v>
      </c>
      <c r="E20" s="245">
        <v>24426</v>
      </c>
      <c r="F20" s="245">
        <v>-821</v>
      </c>
      <c r="G20" s="246">
        <v>-3.2518715094862753</v>
      </c>
    </row>
    <row r="21" spans="1:7" ht="21" customHeight="1">
      <c r="A21" s="243" t="s">
        <v>67</v>
      </c>
      <c r="B21" s="244">
        <v>125195</v>
      </c>
      <c r="C21" s="244">
        <v>138984</v>
      </c>
      <c r="D21" s="245">
        <v>154653</v>
      </c>
      <c r="E21" s="245">
        <v>146910</v>
      </c>
      <c r="F21" s="245">
        <v>21715</v>
      </c>
      <c r="G21" s="246">
        <v>17.344941890650585</v>
      </c>
    </row>
    <row r="22" spans="1:7" ht="21" customHeight="1">
      <c r="A22" s="243" t="s">
        <v>68</v>
      </c>
      <c r="B22" s="244">
        <v>335</v>
      </c>
      <c r="C22" s="244">
        <v>350</v>
      </c>
      <c r="D22" s="245">
        <v>323</v>
      </c>
      <c r="E22" s="245">
        <v>374</v>
      </c>
      <c r="F22" s="245">
        <v>39</v>
      </c>
      <c r="G22" s="246">
        <v>11.641791044776118</v>
      </c>
    </row>
    <row r="23" spans="1:7" ht="21" customHeight="1">
      <c r="A23" s="243" t="s">
        <v>69</v>
      </c>
      <c r="B23" s="244">
        <v>201271</v>
      </c>
      <c r="C23" s="244">
        <v>226266</v>
      </c>
      <c r="D23" s="244">
        <v>226266</v>
      </c>
      <c r="E23" s="244">
        <v>255778</v>
      </c>
      <c r="F23" s="244">
        <v>54507</v>
      </c>
      <c r="G23" s="246">
        <v>27.081397717505258</v>
      </c>
    </row>
    <row r="24" spans="1:7" ht="21" customHeight="1">
      <c r="A24" s="243" t="s">
        <v>70</v>
      </c>
      <c r="B24" s="244">
        <v>146715</v>
      </c>
      <c r="C24" s="244">
        <v>136650</v>
      </c>
      <c r="D24" s="244">
        <v>121630</v>
      </c>
      <c r="E24" s="244">
        <v>140706</v>
      </c>
      <c r="F24" s="245">
        <v>-6009</v>
      </c>
      <c r="G24" s="246">
        <v>-4.095695736632246</v>
      </c>
    </row>
    <row r="25" spans="1:7" ht="21" customHeight="1">
      <c r="A25" s="243" t="s">
        <v>71</v>
      </c>
      <c r="B25" s="244">
        <v>29689</v>
      </c>
      <c r="C25" s="244">
        <v>31500</v>
      </c>
      <c r="D25" s="245">
        <v>27734</v>
      </c>
      <c r="E25" s="245">
        <v>27633</v>
      </c>
      <c r="F25" s="245">
        <v>-2056</v>
      </c>
      <c r="G25" s="246">
        <v>-6.925123783219374</v>
      </c>
    </row>
    <row r="26" spans="1:7" ht="21" customHeight="1">
      <c r="A26" s="243" t="s">
        <v>72</v>
      </c>
      <c r="B26" s="244">
        <v>19858</v>
      </c>
      <c r="C26" s="244">
        <v>21000</v>
      </c>
      <c r="D26" s="245">
        <v>19000</v>
      </c>
      <c r="E26" s="245">
        <v>18523</v>
      </c>
      <c r="F26" s="245">
        <v>-1335</v>
      </c>
      <c r="G26" s="246">
        <v>-6.722731392889515</v>
      </c>
    </row>
    <row r="27" spans="1:7" ht="21" customHeight="1">
      <c r="A27" s="243" t="s">
        <v>73</v>
      </c>
      <c r="B27" s="244"/>
      <c r="C27" s="244">
        <v>550</v>
      </c>
      <c r="D27" s="245">
        <v>50</v>
      </c>
      <c r="E27" s="245"/>
      <c r="F27" s="245"/>
      <c r="G27" s="246"/>
    </row>
    <row r="28" spans="1:7" ht="21" customHeight="1">
      <c r="A28" s="243" t="s">
        <v>74</v>
      </c>
      <c r="B28" s="244">
        <v>3613</v>
      </c>
      <c r="C28" s="244">
        <v>5000</v>
      </c>
      <c r="D28" s="245">
        <v>4600</v>
      </c>
      <c r="E28" s="245">
        <v>3273</v>
      </c>
      <c r="F28" s="245">
        <v>-340</v>
      </c>
      <c r="G28" s="246">
        <v>-9.410462219761971</v>
      </c>
    </row>
    <row r="29" spans="1:7" ht="21" customHeight="1">
      <c r="A29" s="243" t="s">
        <v>75</v>
      </c>
      <c r="B29" s="244">
        <v>44007</v>
      </c>
      <c r="C29" s="244">
        <v>30000</v>
      </c>
      <c r="D29" s="245">
        <v>29713</v>
      </c>
      <c r="E29" s="245">
        <v>39049</v>
      </c>
      <c r="F29" s="245">
        <v>-4958</v>
      </c>
      <c r="G29" s="246">
        <v>-11.266389438043948</v>
      </c>
    </row>
    <row r="30" spans="1:7" ht="21" customHeight="1">
      <c r="A30" s="243" t="s">
        <v>76</v>
      </c>
      <c r="B30" s="244">
        <v>40546</v>
      </c>
      <c r="C30" s="244">
        <v>30000</v>
      </c>
      <c r="D30" s="245">
        <v>29713</v>
      </c>
      <c r="E30" s="245">
        <v>39049</v>
      </c>
      <c r="F30" s="245">
        <v>-1497</v>
      </c>
      <c r="G30" s="246">
        <v>-3.6921027968233613</v>
      </c>
    </row>
    <row r="31" spans="1:7" ht="21" customHeight="1">
      <c r="A31" s="243" t="s">
        <v>77</v>
      </c>
      <c r="B31" s="244">
        <v>112</v>
      </c>
      <c r="C31" s="244">
        <v>10000</v>
      </c>
      <c r="D31" s="245">
        <v>2100</v>
      </c>
      <c r="E31" s="245">
        <v>3209</v>
      </c>
      <c r="F31" s="245">
        <v>3097</v>
      </c>
      <c r="G31" s="246">
        <v>2765.1785714285716</v>
      </c>
    </row>
    <row r="32" spans="1:7" ht="21" customHeight="1">
      <c r="A32" s="243" t="s">
        <v>78</v>
      </c>
      <c r="B32" s="244">
        <v>8890</v>
      </c>
      <c r="C32" s="244">
        <v>8600</v>
      </c>
      <c r="D32" s="245">
        <v>8720</v>
      </c>
      <c r="E32" s="245">
        <v>9970</v>
      </c>
      <c r="F32" s="245">
        <v>1080</v>
      </c>
      <c r="G32" s="246">
        <v>12.148481439820022</v>
      </c>
    </row>
    <row r="33" spans="1:7" ht="21" customHeight="1">
      <c r="A33" s="243" t="s">
        <v>79</v>
      </c>
      <c r="B33" s="244">
        <v>23381</v>
      </c>
      <c r="C33" s="244">
        <v>20000</v>
      </c>
      <c r="D33" s="245">
        <v>31352</v>
      </c>
      <c r="E33" s="245">
        <v>37198</v>
      </c>
      <c r="F33" s="245">
        <v>13817</v>
      </c>
      <c r="G33" s="246">
        <v>59.09499165989479</v>
      </c>
    </row>
    <row r="34" spans="1:7" ht="21" customHeight="1">
      <c r="A34" s="243" t="s">
        <v>80</v>
      </c>
      <c r="B34" s="244">
        <v>13538</v>
      </c>
      <c r="C34" s="244">
        <v>20000</v>
      </c>
      <c r="D34" s="245">
        <v>19161</v>
      </c>
      <c r="E34" s="245">
        <v>16606</v>
      </c>
      <c r="F34" s="245">
        <v>3068</v>
      </c>
      <c r="G34" s="246">
        <v>22.662136209188947</v>
      </c>
    </row>
    <row r="35" spans="1:7" ht="21" customHeight="1">
      <c r="A35" s="243" t="s">
        <v>81</v>
      </c>
      <c r="B35" s="244">
        <v>5458</v>
      </c>
      <c r="C35" s="244">
        <v>4000</v>
      </c>
      <c r="D35" s="245">
        <v>20324</v>
      </c>
      <c r="E35" s="245">
        <v>24318</v>
      </c>
      <c r="F35" s="245">
        <v>18860</v>
      </c>
      <c r="G35" s="246">
        <v>345.547819714181</v>
      </c>
    </row>
    <row r="36" spans="1:7" ht="21" customHeight="1">
      <c r="A36" s="243" t="s">
        <v>82</v>
      </c>
      <c r="B36" s="244">
        <v>419</v>
      </c>
      <c r="C36" s="244">
        <v>500</v>
      </c>
      <c r="D36" s="245">
        <v>87</v>
      </c>
      <c r="E36" s="245">
        <v>179</v>
      </c>
      <c r="F36" s="245">
        <v>-240</v>
      </c>
      <c r="G36" s="246">
        <v>-57.279236276849645</v>
      </c>
    </row>
    <row r="37" spans="1:7" ht="21" customHeight="1">
      <c r="A37" s="243" t="s">
        <v>83</v>
      </c>
      <c r="B37" s="244">
        <v>4569</v>
      </c>
      <c r="C37" s="244">
        <v>4000</v>
      </c>
      <c r="D37" s="245">
        <v>4783</v>
      </c>
      <c r="E37" s="245">
        <v>4229</v>
      </c>
      <c r="F37" s="245">
        <v>-340</v>
      </c>
      <c r="G37" s="246">
        <v>-7.441453272050777</v>
      </c>
    </row>
    <row r="38" spans="1:7" ht="21" customHeight="1">
      <c r="A38" s="243" t="s">
        <v>84</v>
      </c>
      <c r="B38" s="244">
        <v>7191</v>
      </c>
      <c r="C38" s="244">
        <v>41116</v>
      </c>
      <c r="D38" s="245">
        <v>28929</v>
      </c>
      <c r="E38" s="245">
        <v>32542</v>
      </c>
      <c r="F38" s="245">
        <v>25351</v>
      </c>
      <c r="G38" s="246">
        <v>352.5378945904603</v>
      </c>
    </row>
    <row r="39" spans="1:7" ht="22.5" customHeight="1">
      <c r="A39" s="329" t="s">
        <v>85</v>
      </c>
      <c r="B39" s="329"/>
      <c r="C39" s="329"/>
      <c r="D39" s="330"/>
      <c r="E39" s="330"/>
      <c r="F39" s="330"/>
      <c r="G39" s="330"/>
    </row>
    <row r="40" spans="1:7" ht="30" customHeight="1">
      <c r="A40" s="331"/>
      <c r="B40" s="332"/>
      <c r="C40" s="332"/>
      <c r="D40" s="332"/>
      <c r="E40" s="332"/>
      <c r="F40" s="332"/>
      <c r="G40" s="333"/>
    </row>
    <row r="41" spans="1:7" ht="14.25">
      <c r="A41" s="331"/>
      <c r="B41" s="332"/>
      <c r="C41" s="332"/>
      <c r="D41" s="332"/>
      <c r="E41" s="332"/>
      <c r="F41" s="332"/>
      <c r="G41" s="333"/>
    </row>
    <row r="42" spans="1:7" ht="14.25">
      <c r="A42" s="331"/>
      <c r="B42" s="332"/>
      <c r="C42" s="332"/>
      <c r="D42" s="332"/>
      <c r="E42" s="332"/>
      <c r="F42" s="332"/>
      <c r="G42" s="333"/>
    </row>
    <row r="43" spans="1:7" ht="14.25">
      <c r="A43" s="331"/>
      <c r="B43" s="332"/>
      <c r="C43" s="332"/>
      <c r="D43" s="332"/>
      <c r="E43" s="332"/>
      <c r="F43" s="332"/>
      <c r="G43" s="333"/>
    </row>
    <row r="44" spans="1:7" ht="14.25">
      <c r="A44" s="331"/>
      <c r="B44" s="332"/>
      <c r="C44" s="332"/>
      <c r="D44" s="332"/>
      <c r="E44" s="332"/>
      <c r="F44" s="332"/>
      <c r="G44" s="333"/>
    </row>
    <row r="45" spans="1:7" ht="14.25">
      <c r="A45" s="331"/>
      <c r="B45" s="332"/>
      <c r="C45" s="332"/>
      <c r="D45" s="332"/>
      <c r="E45" s="332"/>
      <c r="F45" s="332"/>
      <c r="G45" s="333"/>
    </row>
    <row r="46" spans="1:7" ht="14.25">
      <c r="A46" s="331"/>
      <c r="B46" s="332"/>
      <c r="C46" s="332"/>
      <c r="D46" s="332"/>
      <c r="E46" s="332"/>
      <c r="F46" s="332"/>
      <c r="G46" s="333"/>
    </row>
    <row r="47" spans="1:7" ht="14.25">
      <c r="A47" s="331"/>
      <c r="B47" s="332"/>
      <c r="C47" s="332"/>
      <c r="D47" s="332"/>
      <c r="E47" s="332"/>
      <c r="F47" s="332"/>
      <c r="G47" s="333"/>
    </row>
    <row r="48" spans="1:7" ht="14.25">
      <c r="A48" s="331"/>
      <c r="B48" s="332"/>
      <c r="C48" s="332"/>
      <c r="D48" s="332"/>
      <c r="E48" s="332"/>
      <c r="F48" s="332"/>
      <c r="G48" s="333"/>
    </row>
    <row r="49" spans="1:7" ht="14.25">
      <c r="A49" s="331"/>
      <c r="B49" s="332"/>
      <c r="C49" s="332"/>
      <c r="D49" s="332"/>
      <c r="E49" s="332"/>
      <c r="F49" s="332"/>
      <c r="G49" s="333"/>
    </row>
    <row r="50" spans="1:7" ht="14.25">
      <c r="A50" s="331"/>
      <c r="B50" s="332"/>
      <c r="C50" s="332"/>
      <c r="D50" s="332"/>
      <c r="E50" s="332"/>
      <c r="F50" s="332"/>
      <c r="G50" s="333"/>
    </row>
    <row r="51" spans="1:7" ht="14.25">
      <c r="A51" s="331"/>
      <c r="B51" s="332"/>
      <c r="C51" s="332"/>
      <c r="D51" s="332"/>
      <c r="E51" s="332"/>
      <c r="F51" s="332"/>
      <c r="G51" s="333"/>
    </row>
    <row r="52" spans="1:7" ht="14.25">
      <c r="A52" s="331"/>
      <c r="B52" s="332"/>
      <c r="C52" s="332"/>
      <c r="D52" s="332"/>
      <c r="E52" s="332"/>
      <c r="F52" s="332"/>
      <c r="G52" s="333"/>
    </row>
    <row r="53" spans="1:7" ht="14.25">
      <c r="A53" s="331"/>
      <c r="B53" s="332"/>
      <c r="C53" s="332"/>
      <c r="D53" s="332"/>
      <c r="E53" s="332"/>
      <c r="F53" s="332"/>
      <c r="G53" s="333"/>
    </row>
    <row r="54" spans="1:7" ht="14.25">
      <c r="A54" s="331"/>
      <c r="B54" s="332"/>
      <c r="C54" s="332"/>
      <c r="D54" s="332"/>
      <c r="E54" s="332"/>
      <c r="F54" s="332"/>
      <c r="G54" s="333"/>
    </row>
    <row r="55" spans="1:7" ht="14.25">
      <c r="A55" s="331"/>
      <c r="B55" s="332"/>
      <c r="C55" s="332"/>
      <c r="D55" s="332"/>
      <c r="E55" s="332"/>
      <c r="F55" s="332"/>
      <c r="G55" s="333"/>
    </row>
    <row r="56" spans="1:7" ht="14.25">
      <c r="A56" s="331"/>
      <c r="B56" s="332"/>
      <c r="C56" s="332"/>
      <c r="D56" s="332"/>
      <c r="E56" s="332"/>
      <c r="F56" s="332"/>
      <c r="G56" s="333"/>
    </row>
    <row r="57" spans="1:7" ht="14.25">
      <c r="A57" s="331"/>
      <c r="B57" s="332"/>
      <c r="C57" s="332"/>
      <c r="D57" s="332"/>
      <c r="E57" s="332"/>
      <c r="F57" s="332"/>
      <c r="G57" s="333"/>
    </row>
    <row r="58" spans="1:7" ht="14.25">
      <c r="A58" s="331"/>
      <c r="B58" s="332"/>
      <c r="C58" s="332"/>
      <c r="D58" s="332"/>
      <c r="E58" s="332"/>
      <c r="F58" s="332"/>
      <c r="G58" s="333"/>
    </row>
    <row r="59" spans="1:7" ht="14.25">
      <c r="A59" s="331"/>
      <c r="B59" s="332"/>
      <c r="C59" s="332"/>
      <c r="D59" s="332"/>
      <c r="E59" s="332"/>
      <c r="F59" s="332"/>
      <c r="G59" s="333"/>
    </row>
    <row r="60" spans="1:7" ht="14.25">
      <c r="A60" s="331"/>
      <c r="B60" s="332"/>
      <c r="C60" s="332"/>
      <c r="D60" s="332"/>
      <c r="E60" s="332"/>
      <c r="F60" s="332"/>
      <c r="G60" s="333"/>
    </row>
    <row r="61" spans="1:7" ht="14.25">
      <c r="A61" s="331"/>
      <c r="B61" s="332"/>
      <c r="C61" s="332"/>
      <c r="D61" s="332"/>
      <c r="E61" s="332"/>
      <c r="F61" s="332"/>
      <c r="G61" s="333"/>
    </row>
    <row r="62" spans="1:7" ht="14.25">
      <c r="A62" s="331"/>
      <c r="B62" s="332"/>
      <c r="C62" s="332"/>
      <c r="D62" s="332"/>
      <c r="E62" s="332"/>
      <c r="F62" s="332"/>
      <c r="G62" s="333"/>
    </row>
    <row r="63" spans="1:7" ht="14.25">
      <c r="A63" s="331"/>
      <c r="B63" s="332"/>
      <c r="C63" s="332"/>
      <c r="D63" s="332"/>
      <c r="E63" s="332"/>
      <c r="F63" s="332"/>
      <c r="G63" s="333"/>
    </row>
    <row r="64" spans="1:7" ht="14.25">
      <c r="A64" s="331"/>
      <c r="B64" s="332"/>
      <c r="C64" s="332"/>
      <c r="D64" s="332"/>
      <c r="E64" s="332"/>
      <c r="F64" s="332"/>
      <c r="G64" s="333"/>
    </row>
    <row r="65" spans="1:7" ht="14.25">
      <c r="A65" s="331"/>
      <c r="B65" s="332"/>
      <c r="C65" s="332"/>
      <c r="D65" s="332"/>
      <c r="E65" s="332"/>
      <c r="F65" s="332"/>
      <c r="G65" s="333"/>
    </row>
    <row r="66" spans="1:7" ht="14.25">
      <c r="A66" s="331"/>
      <c r="B66" s="332"/>
      <c r="C66" s="332"/>
      <c r="D66" s="332"/>
      <c r="E66" s="332"/>
      <c r="F66" s="332"/>
      <c r="G66" s="333"/>
    </row>
    <row r="67" spans="1:7" ht="14.25">
      <c r="A67" s="331"/>
      <c r="B67" s="332"/>
      <c r="C67" s="332"/>
      <c r="D67" s="332"/>
      <c r="E67" s="332"/>
      <c r="F67" s="332"/>
      <c r="G67" s="333"/>
    </row>
    <row r="68" spans="1:7" ht="14.25">
      <c r="A68" s="331"/>
      <c r="B68" s="332"/>
      <c r="C68" s="332"/>
      <c r="D68" s="332"/>
      <c r="E68" s="332"/>
      <c r="F68" s="332"/>
      <c r="G68" s="333"/>
    </row>
    <row r="69" spans="1:7" ht="14.25">
      <c r="A69" s="331"/>
      <c r="B69" s="332"/>
      <c r="C69" s="332"/>
      <c r="D69" s="332"/>
      <c r="E69" s="332"/>
      <c r="F69" s="332"/>
      <c r="G69" s="333"/>
    </row>
    <row r="70" spans="1:7" ht="14.25">
      <c r="A70" s="331"/>
      <c r="B70" s="332"/>
      <c r="C70" s="332"/>
      <c r="D70" s="332"/>
      <c r="E70" s="332"/>
      <c r="F70" s="332"/>
      <c r="G70" s="333"/>
    </row>
    <row r="71" spans="1:7" ht="14.25">
      <c r="A71" s="331"/>
      <c r="B71" s="332"/>
      <c r="C71" s="332"/>
      <c r="D71" s="332"/>
      <c r="E71" s="332"/>
      <c r="F71" s="332"/>
      <c r="G71" s="333"/>
    </row>
    <row r="72" spans="1:7" ht="14.25">
      <c r="A72" s="331"/>
      <c r="B72" s="332"/>
      <c r="C72" s="332"/>
      <c r="D72" s="332"/>
      <c r="E72" s="332"/>
      <c r="F72" s="332"/>
      <c r="G72" s="333"/>
    </row>
    <row r="73" spans="1:7" ht="14.25">
      <c r="A73" s="331"/>
      <c r="B73" s="332"/>
      <c r="C73" s="332"/>
      <c r="D73" s="332"/>
      <c r="E73" s="332"/>
      <c r="F73" s="332"/>
      <c r="G73" s="333"/>
    </row>
    <row r="74" spans="1:7" ht="14.25">
      <c r="A74" s="331"/>
      <c r="B74" s="332"/>
      <c r="C74" s="332"/>
      <c r="D74" s="332"/>
      <c r="E74" s="332"/>
      <c r="F74" s="332"/>
      <c r="G74" s="333"/>
    </row>
    <row r="75" spans="1:7" ht="14.25">
      <c r="A75" s="331"/>
      <c r="B75" s="332"/>
      <c r="C75" s="332"/>
      <c r="D75" s="332"/>
      <c r="E75" s="332"/>
      <c r="F75" s="332"/>
      <c r="G75" s="333"/>
    </row>
    <row r="76" spans="1:7" ht="14.25">
      <c r="A76" s="331"/>
      <c r="B76" s="332"/>
      <c r="C76" s="332"/>
      <c r="D76" s="332"/>
      <c r="E76" s="332"/>
      <c r="F76" s="332"/>
      <c r="G76" s="333"/>
    </row>
    <row r="77" spans="1:7" ht="14.25">
      <c r="A77" s="331"/>
      <c r="B77" s="332"/>
      <c r="C77" s="332"/>
      <c r="D77" s="332"/>
      <c r="E77" s="332"/>
      <c r="F77" s="332"/>
      <c r="G77" s="333"/>
    </row>
    <row r="78" spans="1:7" ht="14.25">
      <c r="A78" s="331"/>
      <c r="B78" s="332"/>
      <c r="C78" s="332"/>
      <c r="D78" s="332"/>
      <c r="E78" s="332"/>
      <c r="F78" s="332"/>
      <c r="G78" s="333"/>
    </row>
    <row r="79" spans="1:7" ht="14.25">
      <c r="A79" s="331"/>
      <c r="B79" s="332"/>
      <c r="C79" s="332"/>
      <c r="D79" s="332"/>
      <c r="E79" s="332"/>
      <c r="F79" s="332"/>
      <c r="G79" s="333"/>
    </row>
    <row r="80" spans="1:7" ht="14.25">
      <c r="A80" s="331"/>
      <c r="B80" s="332"/>
      <c r="C80" s="332"/>
      <c r="D80" s="332"/>
      <c r="E80" s="332"/>
      <c r="F80" s="332"/>
      <c r="G80" s="333"/>
    </row>
    <row r="81" spans="1:7" ht="14.25">
      <c r="A81" s="331"/>
      <c r="B81" s="332"/>
      <c r="C81" s="332"/>
      <c r="D81" s="332"/>
      <c r="E81" s="332"/>
      <c r="F81" s="332"/>
      <c r="G81" s="333"/>
    </row>
    <row r="82" spans="1:7" ht="14.25">
      <c r="A82" s="331"/>
      <c r="B82" s="332"/>
      <c r="C82" s="332"/>
      <c r="D82" s="332"/>
      <c r="E82" s="332"/>
      <c r="F82" s="332"/>
      <c r="G82" s="333"/>
    </row>
    <row r="83" spans="1:7" ht="14.25">
      <c r="A83" s="331"/>
      <c r="B83" s="332"/>
      <c r="C83" s="332"/>
      <c r="D83" s="332"/>
      <c r="E83" s="332"/>
      <c r="F83" s="332"/>
      <c r="G83" s="333"/>
    </row>
    <row r="84" spans="1:7" ht="14.25">
      <c r="A84" s="331"/>
      <c r="B84" s="332"/>
      <c r="C84" s="332"/>
      <c r="D84" s="332"/>
      <c r="E84" s="332"/>
      <c r="F84" s="332"/>
      <c r="G84" s="333"/>
    </row>
    <row r="85" spans="1:7" ht="14.25">
      <c r="A85" s="331"/>
      <c r="B85" s="332"/>
      <c r="C85" s="332"/>
      <c r="D85" s="332"/>
      <c r="E85" s="332"/>
      <c r="F85" s="332"/>
      <c r="G85" s="333"/>
    </row>
    <row r="86" spans="1:7" ht="14.25">
      <c r="A86" s="331"/>
      <c r="B86" s="332"/>
      <c r="C86" s="332"/>
      <c r="D86" s="332"/>
      <c r="E86" s="332"/>
      <c r="F86" s="332"/>
      <c r="G86" s="333"/>
    </row>
    <row r="87" spans="1:7" ht="14.25">
      <c r="A87" s="331"/>
      <c r="B87" s="332"/>
      <c r="C87" s="332"/>
      <c r="D87" s="332"/>
      <c r="E87" s="332"/>
      <c r="F87" s="332"/>
      <c r="G87" s="333"/>
    </row>
    <row r="88" spans="1:7" ht="14.25">
      <c r="A88" s="331"/>
      <c r="B88" s="332"/>
      <c r="C88" s="332"/>
      <c r="D88" s="332"/>
      <c r="E88" s="332"/>
      <c r="F88" s="332"/>
      <c r="G88" s="333"/>
    </row>
    <row r="89" spans="1:7" ht="14.25">
      <c r="A89" s="331"/>
      <c r="B89" s="332"/>
      <c r="C89" s="332"/>
      <c r="D89" s="332"/>
      <c r="E89" s="332"/>
      <c r="F89" s="332"/>
      <c r="G89" s="333"/>
    </row>
    <row r="90" spans="1:7" ht="14.25">
      <c r="A90" s="331"/>
      <c r="B90" s="332"/>
      <c r="C90" s="332"/>
      <c r="D90" s="332"/>
      <c r="E90" s="332"/>
      <c r="F90" s="332"/>
      <c r="G90" s="333"/>
    </row>
    <row r="91" spans="1:7" ht="14.25">
      <c r="A91" s="331"/>
      <c r="B91" s="332"/>
      <c r="C91" s="332"/>
      <c r="D91" s="332"/>
      <c r="E91" s="332"/>
      <c r="F91" s="332"/>
      <c r="G91" s="333"/>
    </row>
    <row r="92" spans="1:7" ht="14.25">
      <c r="A92" s="331"/>
      <c r="B92" s="332"/>
      <c r="C92" s="332"/>
      <c r="D92" s="332"/>
      <c r="E92" s="332"/>
      <c r="F92" s="332"/>
      <c r="G92" s="333"/>
    </row>
    <row r="93" spans="1:7" ht="14.25">
      <c r="A93" s="331"/>
      <c r="B93" s="332"/>
      <c r="C93" s="332"/>
      <c r="D93" s="332"/>
      <c r="E93" s="332"/>
      <c r="F93" s="332"/>
      <c r="G93" s="333"/>
    </row>
    <row r="94" spans="1:7" ht="14.25">
      <c r="A94" s="331"/>
      <c r="B94" s="332"/>
      <c r="C94" s="332"/>
      <c r="D94" s="332"/>
      <c r="E94" s="332"/>
      <c r="F94" s="332"/>
      <c r="G94" s="333"/>
    </row>
    <row r="95" spans="1:7" ht="14.25">
      <c r="A95" s="331"/>
      <c r="B95" s="332"/>
      <c r="C95" s="332"/>
      <c r="D95" s="332"/>
      <c r="E95" s="332"/>
      <c r="F95" s="332"/>
      <c r="G95" s="333"/>
    </row>
    <row r="96" spans="1:7" ht="14.25">
      <c r="A96" s="331"/>
      <c r="B96" s="332"/>
      <c r="C96" s="332"/>
      <c r="D96" s="332"/>
      <c r="E96" s="332"/>
      <c r="F96" s="332"/>
      <c r="G96" s="333"/>
    </row>
    <row r="97" spans="1:7" ht="14.25">
      <c r="A97" s="331"/>
      <c r="B97" s="332"/>
      <c r="C97" s="332"/>
      <c r="D97" s="332"/>
      <c r="E97" s="332"/>
      <c r="F97" s="332"/>
      <c r="G97" s="333"/>
    </row>
    <row r="98" spans="1:7" ht="14.25">
      <c r="A98" s="331"/>
      <c r="B98" s="332"/>
      <c r="C98" s="332"/>
      <c r="D98" s="332"/>
      <c r="E98" s="332"/>
      <c r="F98" s="332"/>
      <c r="G98" s="333"/>
    </row>
    <row r="99" spans="1:7" ht="14.25">
      <c r="A99" s="331"/>
      <c r="B99" s="332"/>
      <c r="C99" s="332"/>
      <c r="D99" s="332"/>
      <c r="E99" s="332"/>
      <c r="F99" s="332"/>
      <c r="G99" s="333"/>
    </row>
    <row r="100" spans="1:7" ht="14.25">
      <c r="A100" s="331"/>
      <c r="B100" s="332"/>
      <c r="C100" s="332"/>
      <c r="D100" s="332"/>
      <c r="E100" s="332"/>
      <c r="F100" s="332"/>
      <c r="G100" s="333"/>
    </row>
    <row r="101" spans="1:7" ht="14.25">
      <c r="A101" s="331"/>
      <c r="B101" s="332"/>
      <c r="C101" s="332"/>
      <c r="D101" s="332"/>
      <c r="E101" s="332"/>
      <c r="F101" s="332"/>
      <c r="G101" s="333"/>
    </row>
    <row r="102" spans="1:7" ht="14.25">
      <c r="A102" s="331"/>
      <c r="B102" s="332"/>
      <c r="C102" s="332"/>
      <c r="D102" s="332"/>
      <c r="E102" s="332"/>
      <c r="F102" s="332"/>
      <c r="G102" s="333"/>
    </row>
    <row r="103" spans="1:7" ht="14.25">
      <c r="A103" s="331"/>
      <c r="B103" s="332"/>
      <c r="C103" s="332"/>
      <c r="D103" s="332"/>
      <c r="E103" s="332"/>
      <c r="F103" s="332"/>
      <c r="G103" s="333"/>
    </row>
    <row r="104" spans="1:7" ht="14.25">
      <c r="A104" s="331"/>
      <c r="B104" s="332"/>
      <c r="C104" s="332"/>
      <c r="D104" s="332"/>
      <c r="E104" s="332"/>
      <c r="F104" s="332"/>
      <c r="G104" s="333"/>
    </row>
    <row r="105" spans="1:7" ht="14.25">
      <c r="A105" s="331"/>
      <c r="B105" s="332"/>
      <c r="C105" s="332"/>
      <c r="D105" s="332"/>
      <c r="E105" s="332"/>
      <c r="F105" s="332"/>
      <c r="G105" s="333"/>
    </row>
    <row r="106" spans="1:7" ht="14.25">
      <c r="A106" s="331"/>
      <c r="B106" s="332"/>
      <c r="C106" s="332"/>
      <c r="D106" s="332"/>
      <c r="E106" s="332"/>
      <c r="F106" s="332"/>
      <c r="G106" s="333"/>
    </row>
    <row r="107" spans="1:7" ht="14.25">
      <c r="A107" s="331"/>
      <c r="B107" s="332"/>
      <c r="C107" s="332"/>
      <c r="D107" s="332"/>
      <c r="E107" s="332"/>
      <c r="F107" s="332"/>
      <c r="G107" s="333"/>
    </row>
  </sheetData>
  <sheetProtection/>
  <mergeCells count="6">
    <mergeCell ref="A2:G2"/>
    <mergeCell ref="C4:E4"/>
    <mergeCell ref="F4:G4"/>
    <mergeCell ref="A39:G39"/>
    <mergeCell ref="A4:A5"/>
    <mergeCell ref="B4:B5"/>
  </mergeCells>
  <printOptions horizontalCentered="1"/>
  <pageMargins left="0.5902777777777778" right="0.5902777777777778" top="0.4326388888888889" bottom="0.19652777777777777" header="0.3145833333333333" footer="0.3145833333333333"/>
  <pageSetup horizontalDpi="600" verticalDpi="600" orientation="portrait" paperSize="9" scale="9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A5" sqref="A5"/>
    </sheetView>
  </sheetViews>
  <sheetFormatPr defaultColWidth="9.00390625" defaultRowHeight="13.5"/>
  <cols>
    <col min="1" max="1" width="52.375" style="10" customWidth="1"/>
    <col min="2" max="2" width="28.00390625" style="11" customWidth="1"/>
    <col min="3" max="16384" width="9.00390625" style="10" customWidth="1"/>
  </cols>
  <sheetData>
    <row r="1" spans="1:2" s="10" customFormat="1" ht="30" customHeight="1">
      <c r="A1" s="12" t="s">
        <v>37</v>
      </c>
      <c r="B1" s="11"/>
    </row>
    <row r="2" spans="1:2" s="10" customFormat="1" ht="27">
      <c r="A2" s="13" t="s">
        <v>38</v>
      </c>
      <c r="B2" s="13"/>
    </row>
    <row r="3" spans="1:2" s="10" customFormat="1" ht="34.5" customHeight="1">
      <c r="A3" s="14"/>
      <c r="B3" s="15" t="s">
        <v>41</v>
      </c>
    </row>
    <row r="4" spans="1:2" s="10" customFormat="1" ht="34.5" customHeight="1">
      <c r="A4" s="16" t="s">
        <v>243</v>
      </c>
      <c r="B4" s="16" t="s">
        <v>1417</v>
      </c>
    </row>
    <row r="5" spans="1:2" s="10" customFormat="1" ht="34.5" customHeight="1">
      <c r="A5" s="17" t="s">
        <v>248</v>
      </c>
      <c r="B5" s="18"/>
    </row>
    <row r="6" spans="1:2" s="10" customFormat="1" ht="34.5" customHeight="1">
      <c r="A6" s="17" t="s">
        <v>250</v>
      </c>
      <c r="B6" s="18">
        <v>931</v>
      </c>
    </row>
    <row r="7" spans="1:2" s="10" customFormat="1" ht="34.5" customHeight="1">
      <c r="A7" s="17" t="s">
        <v>1494</v>
      </c>
      <c r="B7" s="18"/>
    </row>
    <row r="8" spans="1:2" s="10" customFormat="1" ht="34.5" customHeight="1">
      <c r="A8" s="17" t="s">
        <v>1495</v>
      </c>
      <c r="B8" s="18"/>
    </row>
    <row r="9" spans="1:2" s="10" customFormat="1" ht="34.5" customHeight="1">
      <c r="A9" s="17" t="s">
        <v>1496</v>
      </c>
      <c r="B9" s="18"/>
    </row>
    <row r="10" spans="1:2" s="10" customFormat="1" ht="34.5" customHeight="1">
      <c r="A10" s="17" t="s">
        <v>1497</v>
      </c>
      <c r="B10" s="18"/>
    </row>
    <row r="11" spans="1:2" s="10" customFormat="1" ht="34.5" customHeight="1">
      <c r="A11" s="17" t="s">
        <v>1498</v>
      </c>
      <c r="B11" s="18">
        <v>931</v>
      </c>
    </row>
    <row r="12" spans="1:2" s="10" customFormat="1" ht="34.5" customHeight="1">
      <c r="A12" s="17" t="s">
        <v>259</v>
      </c>
      <c r="B12" s="18"/>
    </row>
    <row r="13" spans="1:2" s="10" customFormat="1" ht="34.5" customHeight="1">
      <c r="A13" s="17"/>
      <c r="B13" s="18"/>
    </row>
    <row r="14" spans="1:2" s="10" customFormat="1" ht="34.5" customHeight="1">
      <c r="A14" s="17" t="s">
        <v>263</v>
      </c>
      <c r="B14" s="18"/>
    </row>
    <row r="15" spans="1:3" s="11" customFormat="1" ht="34.5" customHeight="1">
      <c r="A15" s="16" t="s">
        <v>192</v>
      </c>
      <c r="B15" s="16">
        <v>931</v>
      </c>
      <c r="C15" s="19"/>
    </row>
  </sheetData>
  <sheetProtection/>
  <mergeCells count="1">
    <mergeCell ref="A2:B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F21" sqref="F21"/>
    </sheetView>
  </sheetViews>
  <sheetFormatPr defaultColWidth="9.00390625" defaultRowHeight="13.5"/>
  <cols>
    <col min="1" max="1" width="21.50390625" style="1" customWidth="1"/>
    <col min="2" max="3" width="22.625" style="1" customWidth="1"/>
    <col min="4" max="6" width="21.25390625" style="1" customWidth="1"/>
    <col min="7" max="16384" width="9.00390625" style="1" customWidth="1"/>
  </cols>
  <sheetData>
    <row r="1" spans="1:6" ht="30" customHeight="1">
      <c r="A1" s="2" t="s">
        <v>39</v>
      </c>
      <c r="B1" s="3"/>
      <c r="C1" s="3"/>
      <c r="D1" s="3"/>
      <c r="E1" s="3"/>
      <c r="F1" s="3"/>
    </row>
    <row r="2" spans="1:6" ht="30.75" customHeight="1">
      <c r="A2" s="4" t="s">
        <v>40</v>
      </c>
      <c r="B2" s="4"/>
      <c r="C2" s="4"/>
      <c r="D2" s="4"/>
      <c r="E2" s="4"/>
      <c r="F2" s="4"/>
    </row>
    <row r="3" spans="1:6" ht="21" customHeight="1">
      <c r="A3" s="5" t="s">
        <v>41</v>
      </c>
      <c r="B3" s="5"/>
      <c r="C3" s="5"/>
      <c r="D3" s="5"/>
      <c r="E3" s="5"/>
      <c r="F3" s="5"/>
    </row>
    <row r="4" spans="1:6" ht="37.5" customHeight="1">
      <c r="A4" s="6" t="s">
        <v>239</v>
      </c>
      <c r="B4" s="6" t="s">
        <v>1499</v>
      </c>
      <c r="C4" s="6" t="s">
        <v>1500</v>
      </c>
      <c r="D4" s="6" t="s">
        <v>1501</v>
      </c>
      <c r="E4" s="6"/>
      <c r="F4" s="6"/>
    </row>
    <row r="5" spans="1:6" ht="57" customHeight="1">
      <c r="A5" s="6"/>
      <c r="B5" s="6"/>
      <c r="C5" s="6"/>
      <c r="D5" s="6" t="s">
        <v>229</v>
      </c>
      <c r="E5" s="6" t="s">
        <v>1502</v>
      </c>
      <c r="F5" s="6" t="s">
        <v>1503</v>
      </c>
    </row>
    <row r="6" spans="1:6" ht="36" customHeight="1">
      <c r="A6" s="7">
        <f>B6+C6+D6</f>
        <v>3672</v>
      </c>
      <c r="B6" s="8">
        <v>50</v>
      </c>
      <c r="C6" s="8">
        <v>417</v>
      </c>
      <c r="D6" s="9">
        <f>E6+F6</f>
        <v>3205</v>
      </c>
      <c r="E6" s="9">
        <v>3205</v>
      </c>
      <c r="F6" s="8"/>
    </row>
  </sheetData>
  <sheetProtection/>
  <mergeCells count="6">
    <mergeCell ref="A2:F2"/>
    <mergeCell ref="A3:F3"/>
    <mergeCell ref="D4:F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SheetLayoutView="90" workbookViewId="0" topLeftCell="A1">
      <selection activeCell="C10" sqref="C10"/>
    </sheetView>
  </sheetViews>
  <sheetFormatPr defaultColWidth="9.00390625" defaultRowHeight="13.5"/>
  <cols>
    <col min="1" max="1" width="36.50390625" style="310" customWidth="1"/>
    <col min="2" max="2" width="9.375" style="309" customWidth="1"/>
    <col min="3" max="5" width="12.50390625" style="311" customWidth="1"/>
    <col min="6" max="6" width="9.375" style="311" customWidth="1"/>
    <col min="7" max="7" width="9.375" style="312" customWidth="1"/>
    <col min="8" max="16384" width="9.00390625" style="313" customWidth="1"/>
  </cols>
  <sheetData>
    <row r="1" spans="1:2" ht="21.75" customHeight="1">
      <c r="A1" s="204" t="s">
        <v>3</v>
      </c>
      <c r="B1" s="217"/>
    </row>
    <row r="2" spans="1:7" ht="25.5" customHeight="1">
      <c r="A2" s="205" t="s">
        <v>4</v>
      </c>
      <c r="B2" s="205"/>
      <c r="C2" s="205"/>
      <c r="D2" s="205"/>
      <c r="E2" s="205"/>
      <c r="F2" s="205"/>
      <c r="G2" s="205"/>
    </row>
    <row r="3" spans="1:7" ht="20.25" customHeight="1">
      <c r="A3" s="206"/>
      <c r="B3" s="314"/>
      <c r="C3" s="315"/>
      <c r="D3" s="208" t="s">
        <v>41</v>
      </c>
      <c r="E3" s="208"/>
      <c r="F3" s="208"/>
      <c r="G3" s="208"/>
    </row>
    <row r="4" spans="1:7" s="309" customFormat="1" ht="28.5" customHeight="1">
      <c r="A4" s="209" t="s">
        <v>86</v>
      </c>
      <c r="B4" s="209" t="s">
        <v>43</v>
      </c>
      <c r="C4" s="209" t="s">
        <v>44</v>
      </c>
      <c r="D4" s="209"/>
      <c r="E4" s="209"/>
      <c r="F4" s="209" t="s">
        <v>45</v>
      </c>
      <c r="G4" s="209"/>
    </row>
    <row r="5" spans="1:7" s="309" customFormat="1" ht="28.5" customHeight="1">
      <c r="A5" s="209"/>
      <c r="B5" s="209"/>
      <c r="C5" s="209" t="s">
        <v>46</v>
      </c>
      <c r="D5" s="209" t="s">
        <v>47</v>
      </c>
      <c r="E5" s="209" t="s">
        <v>48</v>
      </c>
      <c r="F5" s="209" t="s">
        <v>49</v>
      </c>
      <c r="G5" s="210" t="s">
        <v>50</v>
      </c>
    </row>
    <row r="6" spans="1:7" s="309" customFormat="1" ht="28.5" customHeight="1">
      <c r="A6" s="211" t="s">
        <v>87</v>
      </c>
      <c r="B6" s="211">
        <v>1862496</v>
      </c>
      <c r="C6" s="211">
        <v>1989301</v>
      </c>
      <c r="D6" s="211">
        <v>1945436</v>
      </c>
      <c r="E6" s="211">
        <v>1947018</v>
      </c>
      <c r="F6" s="211">
        <v>84522</v>
      </c>
      <c r="G6" s="213">
        <v>4.538103705994536</v>
      </c>
    </row>
    <row r="7" spans="1:7" ht="28.5" customHeight="1">
      <c r="A7" s="214" t="s">
        <v>88</v>
      </c>
      <c r="B7" s="209">
        <v>257973</v>
      </c>
      <c r="C7" s="215">
        <v>220000</v>
      </c>
      <c r="D7" s="215">
        <v>200000</v>
      </c>
      <c r="E7" s="216">
        <v>228132</v>
      </c>
      <c r="F7" s="216">
        <v>-29841</v>
      </c>
      <c r="G7" s="210">
        <v>-11.56748962100685</v>
      </c>
    </row>
    <row r="8" spans="1:7" ht="28.5" customHeight="1">
      <c r="A8" s="214" t="s">
        <v>89</v>
      </c>
      <c r="B8" s="209">
        <v>1614</v>
      </c>
      <c r="C8" s="215">
        <v>2500</v>
      </c>
      <c r="D8" s="215">
        <v>2500</v>
      </c>
      <c r="E8" s="216">
        <v>1011</v>
      </c>
      <c r="F8" s="216">
        <v>-603</v>
      </c>
      <c r="G8" s="210">
        <v>-37.36059479553903</v>
      </c>
    </row>
    <row r="9" spans="1:7" ht="28.5" customHeight="1">
      <c r="A9" s="214" t="s">
        <v>90</v>
      </c>
      <c r="B9" s="209">
        <v>86987</v>
      </c>
      <c r="C9" s="215">
        <v>61428</v>
      </c>
      <c r="D9" s="215">
        <v>101428</v>
      </c>
      <c r="E9" s="216">
        <v>87665</v>
      </c>
      <c r="F9" s="216">
        <v>678</v>
      </c>
      <c r="G9" s="210">
        <v>0.7794268109027785</v>
      </c>
    </row>
    <row r="10" spans="1:7" ht="28.5" customHeight="1">
      <c r="A10" s="214" t="s">
        <v>91</v>
      </c>
      <c r="B10" s="209">
        <v>233357</v>
      </c>
      <c r="C10" s="215">
        <v>228695</v>
      </c>
      <c r="D10" s="215">
        <v>248695</v>
      </c>
      <c r="E10" s="216">
        <v>262601</v>
      </c>
      <c r="F10" s="216">
        <v>29244</v>
      </c>
      <c r="G10" s="210">
        <v>12.531871767292174</v>
      </c>
    </row>
    <row r="11" spans="1:7" ht="28.5" customHeight="1">
      <c r="A11" s="214" t="s">
        <v>92</v>
      </c>
      <c r="B11" s="209">
        <v>112226</v>
      </c>
      <c r="C11" s="215">
        <v>45012</v>
      </c>
      <c r="D11" s="215">
        <v>51012</v>
      </c>
      <c r="E11" s="216">
        <v>113070</v>
      </c>
      <c r="F11" s="216">
        <v>844</v>
      </c>
      <c r="G11" s="210">
        <v>0.7520538912551458</v>
      </c>
    </row>
    <row r="12" spans="1:7" ht="28.5" customHeight="1">
      <c r="A12" s="214" t="s">
        <v>93</v>
      </c>
      <c r="B12" s="209">
        <v>22001</v>
      </c>
      <c r="C12" s="215">
        <v>35013</v>
      </c>
      <c r="D12" s="215">
        <v>27013</v>
      </c>
      <c r="E12" s="216">
        <v>21154</v>
      </c>
      <c r="F12" s="216">
        <v>-847</v>
      </c>
      <c r="G12" s="210">
        <v>-3.8498250079541836</v>
      </c>
    </row>
    <row r="13" spans="1:7" ht="28.5" customHeight="1">
      <c r="A13" s="214" t="s">
        <v>94</v>
      </c>
      <c r="B13" s="209">
        <v>92289</v>
      </c>
      <c r="C13" s="215">
        <v>185208</v>
      </c>
      <c r="D13" s="215">
        <v>145208</v>
      </c>
      <c r="E13" s="216">
        <v>131249</v>
      </c>
      <c r="F13" s="216">
        <v>38960</v>
      </c>
      <c r="G13" s="210">
        <v>42.21521524775434</v>
      </c>
    </row>
    <row r="14" spans="1:7" ht="28.5" customHeight="1">
      <c r="A14" s="214" t="s">
        <v>95</v>
      </c>
      <c r="B14" s="209">
        <v>111095</v>
      </c>
      <c r="C14" s="215">
        <v>150277</v>
      </c>
      <c r="D14" s="215">
        <v>168277</v>
      </c>
      <c r="E14" s="216">
        <v>104441</v>
      </c>
      <c r="F14" s="216">
        <v>-6654</v>
      </c>
      <c r="G14" s="210">
        <v>-5.989468472928575</v>
      </c>
    </row>
    <row r="15" spans="1:7" ht="28.5" customHeight="1">
      <c r="A15" s="214" t="s">
        <v>96</v>
      </c>
      <c r="B15" s="209">
        <v>155191</v>
      </c>
      <c r="C15" s="215">
        <v>138921</v>
      </c>
      <c r="D15" s="215">
        <v>120921</v>
      </c>
      <c r="E15" s="216">
        <v>155517</v>
      </c>
      <c r="F15" s="216">
        <v>326</v>
      </c>
      <c r="G15" s="210">
        <v>0.2100637279223666</v>
      </c>
    </row>
    <row r="16" spans="1:7" ht="28.5" customHeight="1">
      <c r="A16" s="214" t="s">
        <v>97</v>
      </c>
      <c r="B16" s="209">
        <v>395641</v>
      </c>
      <c r="C16" s="215">
        <v>302952</v>
      </c>
      <c r="D16" s="215">
        <v>184952</v>
      </c>
      <c r="E16" s="216">
        <v>281689</v>
      </c>
      <c r="F16" s="216">
        <v>-113952</v>
      </c>
      <c r="G16" s="210">
        <v>-28.801868360458094</v>
      </c>
    </row>
    <row r="17" spans="1:7" ht="28.5" customHeight="1">
      <c r="A17" s="214" t="s">
        <v>98</v>
      </c>
      <c r="B17" s="209">
        <v>179817</v>
      </c>
      <c r="C17" s="215">
        <v>248712</v>
      </c>
      <c r="D17" s="215">
        <v>153712</v>
      </c>
      <c r="E17" s="216">
        <v>188822</v>
      </c>
      <c r="F17" s="216">
        <v>9005</v>
      </c>
      <c r="G17" s="210">
        <v>5.007869111374342</v>
      </c>
    </row>
    <row r="18" spans="1:7" ht="28.5" customHeight="1">
      <c r="A18" s="214" t="s">
        <v>99</v>
      </c>
      <c r="B18" s="209">
        <v>49044</v>
      </c>
      <c r="C18" s="215">
        <v>140293</v>
      </c>
      <c r="D18" s="215">
        <v>85293</v>
      </c>
      <c r="E18" s="216">
        <v>88876</v>
      </c>
      <c r="F18" s="216">
        <v>39832</v>
      </c>
      <c r="G18" s="210">
        <v>81.21686648723595</v>
      </c>
    </row>
    <row r="19" spans="1:7" ht="28.5" customHeight="1">
      <c r="A19" s="214" t="s">
        <v>100</v>
      </c>
      <c r="B19" s="209">
        <v>35707</v>
      </c>
      <c r="C19" s="215">
        <v>94087</v>
      </c>
      <c r="D19" s="215">
        <v>314087</v>
      </c>
      <c r="E19" s="216">
        <v>64053</v>
      </c>
      <c r="F19" s="216">
        <v>28346</v>
      </c>
      <c r="G19" s="210">
        <v>79.38499453888593</v>
      </c>
    </row>
    <row r="20" spans="1:7" ht="28.5" customHeight="1">
      <c r="A20" s="214" t="s">
        <v>101</v>
      </c>
      <c r="B20" s="209">
        <v>26426</v>
      </c>
      <c r="C20" s="215">
        <v>27039</v>
      </c>
      <c r="D20" s="215">
        <v>27039</v>
      </c>
      <c r="E20" s="216">
        <v>72094</v>
      </c>
      <c r="F20" s="216">
        <v>45668</v>
      </c>
      <c r="G20" s="210">
        <v>172.81465223643383</v>
      </c>
    </row>
    <row r="21" spans="1:7" ht="28.5" customHeight="1">
      <c r="A21" s="214" t="s">
        <v>102</v>
      </c>
      <c r="B21" s="209">
        <v>1871</v>
      </c>
      <c r="C21" s="215">
        <v>1200</v>
      </c>
      <c r="D21" s="215">
        <v>6200</v>
      </c>
      <c r="E21" s="216">
        <v>8018</v>
      </c>
      <c r="F21" s="216">
        <v>6147</v>
      </c>
      <c r="G21" s="210">
        <v>328.5408872260823</v>
      </c>
    </row>
    <row r="22" spans="1:7" ht="28.5" customHeight="1">
      <c r="A22" s="214" t="s">
        <v>103</v>
      </c>
      <c r="B22" s="209">
        <v>12059</v>
      </c>
      <c r="C22" s="215">
        <v>12937</v>
      </c>
      <c r="D22" s="215">
        <v>16937</v>
      </c>
      <c r="E22" s="216">
        <v>15045</v>
      </c>
      <c r="F22" s="216">
        <v>2986</v>
      </c>
      <c r="G22" s="210">
        <v>24.76158885479725</v>
      </c>
    </row>
    <row r="23" spans="1:7" ht="28.5" customHeight="1">
      <c r="A23" s="214" t="s">
        <v>104</v>
      </c>
      <c r="B23" s="209">
        <v>66282</v>
      </c>
      <c r="C23" s="215">
        <v>46877</v>
      </c>
      <c r="D23" s="215">
        <v>44677</v>
      </c>
      <c r="E23" s="216">
        <v>90060</v>
      </c>
      <c r="F23" s="216">
        <v>23778</v>
      </c>
      <c r="G23" s="210">
        <v>35.87399293925952</v>
      </c>
    </row>
    <row r="24" spans="1:7" ht="28.5" customHeight="1">
      <c r="A24" s="214" t="s">
        <v>105</v>
      </c>
      <c r="B24" s="209">
        <v>3556</v>
      </c>
      <c r="C24" s="215">
        <v>17500</v>
      </c>
      <c r="D24" s="215">
        <v>16700</v>
      </c>
      <c r="E24" s="216">
        <v>8073</v>
      </c>
      <c r="F24" s="216">
        <v>4517</v>
      </c>
      <c r="G24" s="210">
        <v>127.02474690663668</v>
      </c>
    </row>
    <row r="25" spans="1:7" ht="28.5" customHeight="1">
      <c r="A25" s="214" t="s">
        <v>106</v>
      </c>
      <c r="B25" s="209">
        <v>6298</v>
      </c>
      <c r="C25" s="215">
        <v>17850</v>
      </c>
      <c r="D25" s="215">
        <v>17985</v>
      </c>
      <c r="E25" s="216">
        <v>10786</v>
      </c>
      <c r="F25" s="216">
        <v>4488</v>
      </c>
      <c r="G25" s="210">
        <v>71.26071768815497</v>
      </c>
    </row>
    <row r="26" spans="1:7" ht="28.5" customHeight="1">
      <c r="A26" s="214" t="s">
        <v>107</v>
      </c>
      <c r="B26" s="316">
        <v>309</v>
      </c>
      <c r="C26" s="317">
        <v>2800</v>
      </c>
      <c r="D26" s="215">
        <v>2800</v>
      </c>
      <c r="E26" s="216">
        <v>3120</v>
      </c>
      <c r="F26" s="216">
        <v>2811</v>
      </c>
      <c r="G26" s="210">
        <v>909.7087378640778</v>
      </c>
    </row>
    <row r="27" spans="1:7" ht="28.5" customHeight="1">
      <c r="A27" s="214" t="s">
        <v>108</v>
      </c>
      <c r="B27" s="318">
        <v>12753</v>
      </c>
      <c r="C27" s="215"/>
      <c r="D27" s="315"/>
      <c r="E27" s="216">
        <v>11542</v>
      </c>
      <c r="F27" s="216">
        <v>-1211</v>
      </c>
      <c r="G27" s="210">
        <v>-9.495804908648946</v>
      </c>
    </row>
    <row r="28" spans="1:7" ht="28.5" customHeight="1">
      <c r="A28" s="214" t="s">
        <v>109</v>
      </c>
      <c r="B28" s="316"/>
      <c r="C28" s="215">
        <v>10000</v>
      </c>
      <c r="D28" s="215">
        <v>10000</v>
      </c>
      <c r="E28" s="216"/>
      <c r="F28" s="216"/>
      <c r="G28" s="210"/>
    </row>
    <row r="29" ht="28.5" customHeight="1"/>
    <row r="30" ht="14.25">
      <c r="B30" s="319"/>
    </row>
  </sheetData>
  <sheetProtection/>
  <mergeCells count="6">
    <mergeCell ref="A2:G2"/>
    <mergeCell ref="D3:G3"/>
    <mergeCell ref="C4:E4"/>
    <mergeCell ref="F4:G4"/>
    <mergeCell ref="A4:A5"/>
    <mergeCell ref="B4:B5"/>
  </mergeCells>
  <printOptions horizontalCentered="1"/>
  <pageMargins left="0.7083333333333334" right="0.7083333333333334" top="0.4326388888888889" bottom="0.2361111111111111" header="0.39305555555555555" footer="0.15694444444444444"/>
  <pageSetup horizontalDpi="600" verticalDpi="600" orientation="portrait" paperSize="9" scale="87"/>
  <rowBreaks count="3" manualBreakCount="3">
    <brk id="53" max="6" man="1"/>
    <brk id="70" max="255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SheetLayoutView="100" workbookViewId="0" topLeftCell="A1">
      <selection activeCell="B14" sqref="B14"/>
    </sheetView>
  </sheetViews>
  <sheetFormatPr defaultColWidth="9.00390625" defaultRowHeight="13.5"/>
  <cols>
    <col min="1" max="1" width="33.875" style="220" customWidth="1"/>
    <col min="2" max="2" width="10.875" style="220" customWidth="1"/>
    <col min="3" max="3" width="10.625" style="220" customWidth="1"/>
    <col min="4" max="4" width="38.00390625" style="220" customWidth="1"/>
    <col min="5" max="5" width="10.25390625" style="284" customWidth="1"/>
    <col min="6" max="6" width="10.375" style="220" customWidth="1"/>
    <col min="7" max="9" width="9.00390625" style="220" customWidth="1"/>
    <col min="10" max="10" width="12.625" style="220" bestFit="1" customWidth="1"/>
    <col min="11" max="16384" width="9.00390625" style="220" customWidth="1"/>
  </cols>
  <sheetData>
    <row r="1" spans="1:6" ht="18.75">
      <c r="A1" s="285" t="s">
        <v>5</v>
      </c>
      <c r="B1" s="286"/>
      <c r="C1" s="287"/>
      <c r="D1" s="287"/>
      <c r="E1" s="222"/>
      <c r="F1" s="217"/>
    </row>
    <row r="2" spans="1:6" ht="27">
      <c r="A2" s="205" t="s">
        <v>6</v>
      </c>
      <c r="B2" s="205"/>
      <c r="C2" s="205"/>
      <c r="D2" s="205"/>
      <c r="E2" s="205"/>
      <c r="F2" s="205"/>
    </row>
    <row r="3" spans="1:6" ht="28.5" customHeight="1">
      <c r="A3" s="287"/>
      <c r="B3" s="287"/>
      <c r="C3" s="287"/>
      <c r="D3" s="287"/>
      <c r="E3" s="288" t="s">
        <v>41</v>
      </c>
      <c r="F3" s="288"/>
    </row>
    <row r="4" spans="1:6" ht="28.5" customHeight="1">
      <c r="A4" s="289" t="s">
        <v>110</v>
      </c>
      <c r="B4" s="290"/>
      <c r="C4" s="290"/>
      <c r="D4" s="289" t="s">
        <v>111</v>
      </c>
      <c r="E4" s="290"/>
      <c r="F4" s="291"/>
    </row>
    <row r="5" spans="1:6" ht="36.75" customHeight="1">
      <c r="A5" s="292" t="s">
        <v>112</v>
      </c>
      <c r="B5" s="292" t="s">
        <v>113</v>
      </c>
      <c r="C5" s="292" t="s">
        <v>114</v>
      </c>
      <c r="D5" s="292" t="s">
        <v>112</v>
      </c>
      <c r="E5" s="292" t="s">
        <v>113</v>
      </c>
      <c r="F5" s="292" t="s">
        <v>114</v>
      </c>
    </row>
    <row r="6" spans="1:6" ht="28.5" customHeight="1">
      <c r="A6" s="293" t="s">
        <v>115</v>
      </c>
      <c r="B6" s="294"/>
      <c r="C6" s="295"/>
      <c r="D6" s="293" t="s">
        <v>116</v>
      </c>
      <c r="E6" s="294">
        <v>538</v>
      </c>
      <c r="F6" s="294">
        <v>165</v>
      </c>
    </row>
    <row r="7" spans="1:6" ht="28.5" customHeight="1">
      <c r="A7" s="293" t="s">
        <v>117</v>
      </c>
      <c r="B7" s="294"/>
      <c r="C7" s="295"/>
      <c r="D7" s="293" t="s">
        <v>118</v>
      </c>
      <c r="E7" s="294"/>
      <c r="F7" s="296"/>
    </row>
    <row r="8" spans="1:6" ht="36.75" customHeight="1">
      <c r="A8" s="293" t="s">
        <v>119</v>
      </c>
      <c r="B8" s="294"/>
      <c r="C8" s="295"/>
      <c r="D8" s="293" t="s">
        <v>120</v>
      </c>
      <c r="E8" s="294">
        <v>538</v>
      </c>
      <c r="F8" s="297">
        <v>165</v>
      </c>
    </row>
    <row r="9" spans="1:6" ht="28.5" customHeight="1">
      <c r="A9" s="293" t="s">
        <v>121</v>
      </c>
      <c r="B9" s="294"/>
      <c r="C9" s="298"/>
      <c r="D9" s="293" t="s">
        <v>122</v>
      </c>
      <c r="E9" s="299">
        <v>1298</v>
      </c>
      <c r="F9" s="299">
        <v>1240</v>
      </c>
    </row>
    <row r="10" spans="1:6" ht="28.5" customHeight="1">
      <c r="A10" s="293" t="s">
        <v>123</v>
      </c>
      <c r="B10" s="294"/>
      <c r="C10" s="298"/>
      <c r="D10" s="293" t="s">
        <v>124</v>
      </c>
      <c r="E10" s="294">
        <v>1298</v>
      </c>
      <c r="F10" s="297">
        <v>1193</v>
      </c>
    </row>
    <row r="11" spans="1:6" ht="33.75" customHeight="1">
      <c r="A11" s="293" t="s">
        <v>125</v>
      </c>
      <c r="B11" s="294"/>
      <c r="C11" s="298"/>
      <c r="D11" s="293" t="s">
        <v>126</v>
      </c>
      <c r="E11" s="294"/>
      <c r="F11" s="297">
        <v>47</v>
      </c>
    </row>
    <row r="12" spans="1:6" ht="28.5" customHeight="1">
      <c r="A12" s="293" t="s">
        <v>127</v>
      </c>
      <c r="B12" s="294"/>
      <c r="C12" s="298"/>
      <c r="D12" s="293" t="s">
        <v>128</v>
      </c>
      <c r="E12" s="299">
        <v>1571112</v>
      </c>
      <c r="F12" s="299">
        <v>1813239</v>
      </c>
    </row>
    <row r="13" spans="1:6" ht="32.25" customHeight="1">
      <c r="A13" s="293" t="s">
        <v>129</v>
      </c>
      <c r="B13" s="294"/>
      <c r="C13" s="298"/>
      <c r="D13" s="293" t="s">
        <v>130</v>
      </c>
      <c r="E13" s="294">
        <v>1396506</v>
      </c>
      <c r="F13" s="297">
        <v>1745597</v>
      </c>
    </row>
    <row r="14" spans="1:6" ht="32.25" customHeight="1">
      <c r="A14" s="293" t="s">
        <v>131</v>
      </c>
      <c r="B14" s="294"/>
      <c r="C14" s="298"/>
      <c r="D14" s="293" t="s">
        <v>132</v>
      </c>
      <c r="E14" s="294"/>
      <c r="F14" s="296"/>
    </row>
    <row r="15" spans="1:6" ht="32.25" customHeight="1">
      <c r="A15" s="293" t="s">
        <v>133</v>
      </c>
      <c r="B15" s="294"/>
      <c r="C15" s="298"/>
      <c r="D15" s="293" t="s">
        <v>134</v>
      </c>
      <c r="E15" s="294">
        <v>10558</v>
      </c>
      <c r="F15" s="297">
        <v>15377</v>
      </c>
    </row>
    <row r="16" spans="1:6" ht="39.75" customHeight="1">
      <c r="A16" s="293" t="s">
        <v>135</v>
      </c>
      <c r="B16" s="294"/>
      <c r="C16" s="298"/>
      <c r="D16" s="293" t="s">
        <v>136</v>
      </c>
      <c r="E16" s="294">
        <v>65</v>
      </c>
      <c r="F16" s="297"/>
    </row>
    <row r="17" spans="1:6" ht="32.25" customHeight="1">
      <c r="A17" s="293" t="s">
        <v>137</v>
      </c>
      <c r="B17" s="294"/>
      <c r="C17" s="298"/>
      <c r="D17" s="293" t="s">
        <v>138</v>
      </c>
      <c r="E17" s="294"/>
      <c r="F17" s="296"/>
    </row>
    <row r="18" spans="1:6" ht="32.25" customHeight="1">
      <c r="A18" s="293" t="s">
        <v>139</v>
      </c>
      <c r="B18" s="294"/>
      <c r="C18" s="298"/>
      <c r="D18" s="293" t="s">
        <v>140</v>
      </c>
      <c r="E18" s="294">
        <v>13983</v>
      </c>
      <c r="F18" s="297">
        <v>40825</v>
      </c>
    </row>
    <row r="19" spans="1:6" ht="32.25" customHeight="1">
      <c r="A19" s="293" t="s">
        <v>141</v>
      </c>
      <c r="B19" s="294">
        <v>118</v>
      </c>
      <c r="C19" s="300">
        <v>16237</v>
      </c>
      <c r="D19" s="293" t="s">
        <v>142</v>
      </c>
      <c r="E19" s="294">
        <v>10000</v>
      </c>
      <c r="F19" s="297">
        <v>11440</v>
      </c>
    </row>
    <row r="20" spans="1:6" ht="32.25" customHeight="1">
      <c r="A20" s="293" t="s">
        <v>143</v>
      </c>
      <c r="B20" s="294">
        <v>1343</v>
      </c>
      <c r="C20" s="300">
        <v>1544</v>
      </c>
      <c r="D20" s="293" t="s">
        <v>144</v>
      </c>
      <c r="E20" s="294">
        <v>140000</v>
      </c>
      <c r="F20" s="297"/>
    </row>
    <row r="21" spans="1:6" ht="28.5" customHeight="1">
      <c r="A21" s="293" t="s">
        <v>145</v>
      </c>
      <c r="B21" s="294">
        <v>1521123</v>
      </c>
      <c r="C21" s="300">
        <v>1905455</v>
      </c>
      <c r="D21" s="293" t="s">
        <v>146</v>
      </c>
      <c r="E21" s="299"/>
      <c r="F21" s="296"/>
    </row>
    <row r="22" spans="1:6" ht="34.5" customHeight="1">
      <c r="A22" s="293" t="s">
        <v>147</v>
      </c>
      <c r="B22" s="294"/>
      <c r="C22" s="300"/>
      <c r="D22" s="301" t="s">
        <v>148</v>
      </c>
      <c r="E22" s="299"/>
      <c r="F22" s="297"/>
    </row>
    <row r="23" spans="1:6" ht="36" customHeight="1">
      <c r="A23" s="293" t="s">
        <v>149</v>
      </c>
      <c r="B23" s="294"/>
      <c r="C23" s="298"/>
      <c r="D23" s="301" t="s">
        <v>150</v>
      </c>
      <c r="E23" s="299"/>
      <c r="F23" s="297"/>
    </row>
    <row r="24" spans="1:6" ht="28.5" customHeight="1">
      <c r="A24" s="293" t="s">
        <v>151</v>
      </c>
      <c r="B24" s="294"/>
      <c r="C24" s="298"/>
      <c r="D24" s="301" t="s">
        <v>152</v>
      </c>
      <c r="E24" s="299"/>
      <c r="F24" s="297"/>
    </row>
    <row r="25" spans="1:6" ht="28.5" customHeight="1">
      <c r="A25" s="293" t="s">
        <v>153</v>
      </c>
      <c r="B25" s="294">
        <v>72001</v>
      </c>
      <c r="C25" s="298">
        <v>42000</v>
      </c>
      <c r="D25" s="301" t="s">
        <v>154</v>
      </c>
      <c r="E25" s="299"/>
      <c r="F25" s="297"/>
    </row>
    <row r="26" spans="1:6" ht="28.5" customHeight="1">
      <c r="A26" s="293" t="s">
        <v>155</v>
      </c>
      <c r="B26" s="294"/>
      <c r="C26" s="300"/>
      <c r="D26" s="301" t="s">
        <v>156</v>
      </c>
      <c r="E26" s="299"/>
      <c r="F26" s="297"/>
    </row>
    <row r="27" spans="1:6" ht="39" customHeight="1">
      <c r="A27" s="293" t="s">
        <v>157</v>
      </c>
      <c r="B27" s="294"/>
      <c r="C27" s="298"/>
      <c r="D27" s="293" t="s">
        <v>158</v>
      </c>
      <c r="E27" s="294"/>
      <c r="F27" s="297">
        <v>35</v>
      </c>
    </row>
    <row r="28" spans="1:6" ht="28.5" customHeight="1">
      <c r="A28" s="293" t="s">
        <v>159</v>
      </c>
      <c r="B28" s="294"/>
      <c r="C28" s="298"/>
      <c r="D28" s="301" t="s">
        <v>160</v>
      </c>
      <c r="E28" s="299"/>
      <c r="F28" s="297"/>
    </row>
    <row r="29" spans="1:6" ht="34.5" customHeight="1">
      <c r="A29" s="293" t="s">
        <v>161</v>
      </c>
      <c r="B29" s="294"/>
      <c r="C29" s="298"/>
      <c r="D29" s="301" t="s">
        <v>162</v>
      </c>
      <c r="E29" s="299"/>
      <c r="F29" s="297"/>
    </row>
    <row r="30" spans="1:6" ht="34.5" customHeight="1">
      <c r="A30" s="293" t="s">
        <v>163</v>
      </c>
      <c r="B30" s="294"/>
      <c r="C30" s="298"/>
      <c r="D30" s="301" t="s">
        <v>164</v>
      </c>
      <c r="E30" s="299"/>
      <c r="F30" s="297"/>
    </row>
    <row r="31" spans="1:6" ht="28.5" customHeight="1">
      <c r="A31" s="293" t="s">
        <v>165</v>
      </c>
      <c r="B31" s="294"/>
      <c r="C31" s="298"/>
      <c r="D31" s="301" t="s">
        <v>166</v>
      </c>
      <c r="E31" s="299"/>
      <c r="F31" s="297"/>
    </row>
    <row r="32" spans="1:6" ht="28.5" customHeight="1">
      <c r="A32" s="293" t="s">
        <v>167</v>
      </c>
      <c r="B32" s="294">
        <v>10135</v>
      </c>
      <c r="C32" s="300">
        <v>9500</v>
      </c>
      <c r="D32" s="301" t="s">
        <v>168</v>
      </c>
      <c r="E32" s="299"/>
      <c r="F32" s="297"/>
    </row>
    <row r="33" spans="1:6" ht="28.5" customHeight="1">
      <c r="A33" s="302"/>
      <c r="B33" s="294"/>
      <c r="C33" s="300"/>
      <c r="D33" s="301" t="s">
        <v>169</v>
      </c>
      <c r="E33" s="299"/>
      <c r="F33" s="297"/>
    </row>
    <row r="34" spans="1:6" ht="28.5" customHeight="1">
      <c r="A34" s="293"/>
      <c r="B34" s="294"/>
      <c r="C34" s="298"/>
      <c r="D34" s="301" t="s">
        <v>170</v>
      </c>
      <c r="E34" s="299"/>
      <c r="F34" s="297"/>
    </row>
    <row r="35" spans="1:6" ht="28.5" customHeight="1">
      <c r="A35" s="293"/>
      <c r="B35" s="294"/>
      <c r="C35" s="298"/>
      <c r="D35" s="301" t="s">
        <v>171</v>
      </c>
      <c r="E35" s="299"/>
      <c r="F35" s="297">
        <v>35</v>
      </c>
    </row>
    <row r="36" spans="1:6" ht="28.5" customHeight="1">
      <c r="A36" s="293"/>
      <c r="B36" s="294"/>
      <c r="C36" s="298"/>
      <c r="D36" s="293" t="s">
        <v>172</v>
      </c>
      <c r="E36" s="299"/>
      <c r="F36" s="297"/>
    </row>
    <row r="37" spans="1:6" ht="28.5" customHeight="1">
      <c r="A37" s="293" t="s">
        <v>173</v>
      </c>
      <c r="B37" s="294"/>
      <c r="C37" s="298"/>
      <c r="D37" s="301" t="s">
        <v>174</v>
      </c>
      <c r="E37" s="299"/>
      <c r="F37" s="297"/>
    </row>
    <row r="38" spans="1:6" ht="32.25" customHeight="1">
      <c r="A38" s="301"/>
      <c r="B38" s="299"/>
      <c r="C38" s="298"/>
      <c r="D38" s="301" t="s">
        <v>175</v>
      </c>
      <c r="E38" s="299"/>
      <c r="F38" s="297"/>
    </row>
    <row r="39" spans="1:6" ht="32.25" customHeight="1">
      <c r="A39" s="301"/>
      <c r="B39" s="299"/>
      <c r="C39" s="298"/>
      <c r="D39" s="301" t="s">
        <v>176</v>
      </c>
      <c r="E39" s="299"/>
      <c r="F39" s="297"/>
    </row>
    <row r="40" spans="1:6" ht="28.5" customHeight="1">
      <c r="A40" s="301"/>
      <c r="B40" s="299"/>
      <c r="C40" s="298"/>
      <c r="D40" s="301" t="s">
        <v>177</v>
      </c>
      <c r="E40" s="299"/>
      <c r="F40" s="297"/>
    </row>
    <row r="41" spans="1:6" ht="28.5" customHeight="1">
      <c r="A41" s="301"/>
      <c r="B41" s="299"/>
      <c r="C41" s="298"/>
      <c r="D41" s="301" t="s">
        <v>178</v>
      </c>
      <c r="E41" s="299"/>
      <c r="F41" s="297"/>
    </row>
    <row r="42" spans="1:6" ht="34.5" customHeight="1">
      <c r="A42" s="301"/>
      <c r="B42" s="299"/>
      <c r="C42" s="298"/>
      <c r="D42" s="301" t="s">
        <v>179</v>
      </c>
      <c r="E42" s="299"/>
      <c r="F42" s="297"/>
    </row>
    <row r="43" spans="1:6" ht="28.5" customHeight="1">
      <c r="A43" s="301"/>
      <c r="B43" s="299"/>
      <c r="C43" s="298"/>
      <c r="D43" s="293" t="s">
        <v>180</v>
      </c>
      <c r="E43" s="294"/>
      <c r="F43" s="297"/>
    </row>
    <row r="44" spans="1:6" ht="28.5" customHeight="1">
      <c r="A44" s="293"/>
      <c r="B44" s="294"/>
      <c r="C44" s="298"/>
      <c r="D44" s="301" t="s">
        <v>181</v>
      </c>
      <c r="E44" s="299"/>
      <c r="F44" s="297"/>
    </row>
    <row r="45" spans="1:6" ht="28.5" customHeight="1">
      <c r="A45" s="293"/>
      <c r="B45" s="294"/>
      <c r="C45" s="298"/>
      <c r="D45" s="293" t="s">
        <v>182</v>
      </c>
      <c r="E45" s="299">
        <v>3886</v>
      </c>
      <c r="F45" s="299">
        <v>535315</v>
      </c>
    </row>
    <row r="46" spans="1:6" ht="36" customHeight="1">
      <c r="A46" s="293"/>
      <c r="B46" s="294"/>
      <c r="C46" s="298"/>
      <c r="D46" s="301" t="s">
        <v>183</v>
      </c>
      <c r="E46" s="299">
        <v>204</v>
      </c>
      <c r="F46" s="297">
        <v>531955</v>
      </c>
    </row>
    <row r="47" spans="1:6" ht="36" customHeight="1">
      <c r="A47" s="293"/>
      <c r="B47" s="294"/>
      <c r="C47" s="298"/>
      <c r="D47" s="301" t="s">
        <v>184</v>
      </c>
      <c r="E47" s="299">
        <v>3682</v>
      </c>
      <c r="F47" s="297">
        <v>3360</v>
      </c>
    </row>
    <row r="48" spans="1:6" ht="28.5" customHeight="1">
      <c r="A48" s="301"/>
      <c r="B48" s="299"/>
      <c r="C48" s="298"/>
      <c r="D48" s="301" t="s">
        <v>185</v>
      </c>
      <c r="E48" s="299"/>
      <c r="F48" s="297"/>
    </row>
    <row r="49" spans="1:6" ht="28.5" customHeight="1">
      <c r="A49" s="293" t="s">
        <v>186</v>
      </c>
      <c r="B49" s="294"/>
      <c r="C49" s="298"/>
      <c r="D49" s="301" t="s">
        <v>187</v>
      </c>
      <c r="E49" s="303">
        <v>70949</v>
      </c>
      <c r="F49" s="303">
        <v>79257</v>
      </c>
    </row>
    <row r="50" spans="1:6" ht="28.5" customHeight="1">
      <c r="A50" s="293"/>
      <c r="B50" s="294"/>
      <c r="C50" s="298"/>
      <c r="D50" s="301" t="s">
        <v>188</v>
      </c>
      <c r="E50" s="299">
        <v>70949</v>
      </c>
      <c r="F50" s="297">
        <v>79257</v>
      </c>
    </row>
    <row r="51" spans="1:6" ht="28.5" customHeight="1">
      <c r="A51" s="293"/>
      <c r="B51" s="294"/>
      <c r="C51" s="298"/>
      <c r="D51" s="301" t="s">
        <v>189</v>
      </c>
      <c r="E51" s="299"/>
      <c r="F51" s="297">
        <v>92600</v>
      </c>
    </row>
    <row r="52" spans="1:6" ht="28.5" customHeight="1">
      <c r="A52" s="293"/>
      <c r="B52" s="294"/>
      <c r="C52" s="298"/>
      <c r="D52" s="301" t="s">
        <v>190</v>
      </c>
      <c r="E52" s="299"/>
      <c r="F52" s="297">
        <v>92600</v>
      </c>
    </row>
    <row r="53" spans="1:6" ht="28.5" customHeight="1">
      <c r="A53" s="293" t="s">
        <v>173</v>
      </c>
      <c r="B53" s="294"/>
      <c r="C53" s="298"/>
      <c r="D53" s="301"/>
      <c r="E53" s="299"/>
      <c r="F53" s="297"/>
    </row>
    <row r="54" spans="1:6" ht="28.5" customHeight="1">
      <c r="A54" s="293" t="s">
        <v>173</v>
      </c>
      <c r="B54" s="294"/>
      <c r="C54" s="298"/>
      <c r="D54" s="301"/>
      <c r="E54" s="299"/>
      <c r="F54" s="296"/>
    </row>
    <row r="55" spans="1:6" ht="28.5" customHeight="1">
      <c r="A55" s="292" t="s">
        <v>191</v>
      </c>
      <c r="B55" s="304">
        <v>1604720</v>
      </c>
      <c r="C55" s="304">
        <v>1974736</v>
      </c>
      <c r="D55" s="292" t="s">
        <v>192</v>
      </c>
      <c r="E55" s="304">
        <v>1647783</v>
      </c>
      <c r="F55" s="304">
        <v>2521851</v>
      </c>
    </row>
    <row r="56" spans="1:6" ht="28.5" customHeight="1">
      <c r="A56" s="301" t="s">
        <v>193</v>
      </c>
      <c r="B56" s="299"/>
      <c r="C56" s="298"/>
      <c r="D56" s="301" t="s">
        <v>194</v>
      </c>
      <c r="E56" s="299"/>
      <c r="F56" s="305"/>
    </row>
    <row r="57" spans="1:6" ht="28.5" customHeight="1">
      <c r="A57" s="301" t="s">
        <v>195</v>
      </c>
      <c r="B57" s="299">
        <v>6265</v>
      </c>
      <c r="C57" s="299">
        <v>97964</v>
      </c>
      <c r="D57" s="293" t="s">
        <v>196</v>
      </c>
      <c r="E57" s="299">
        <v>941</v>
      </c>
      <c r="F57" s="306">
        <v>1000</v>
      </c>
    </row>
    <row r="58" spans="1:6" ht="28.5" customHeight="1">
      <c r="A58" s="301" t="s">
        <v>197</v>
      </c>
      <c r="B58" s="299">
        <v>6265</v>
      </c>
      <c r="C58" s="298">
        <v>5364</v>
      </c>
      <c r="D58" s="293" t="s">
        <v>198</v>
      </c>
      <c r="E58" s="299">
        <v>941</v>
      </c>
      <c r="F58" s="306">
        <v>1000</v>
      </c>
    </row>
    <row r="59" spans="1:6" ht="28.5" customHeight="1">
      <c r="A59" s="301" t="s">
        <v>199</v>
      </c>
      <c r="B59" s="299"/>
      <c r="C59" s="298">
        <v>92600</v>
      </c>
      <c r="D59" s="293" t="s">
        <v>200</v>
      </c>
      <c r="F59" s="307"/>
    </row>
    <row r="60" spans="1:6" ht="28.5" customHeight="1">
      <c r="A60" s="301" t="s">
        <v>201</v>
      </c>
      <c r="B60" s="299">
        <v>225680</v>
      </c>
      <c r="C60" s="298">
        <v>531900</v>
      </c>
      <c r="D60" s="293" t="s">
        <v>202</v>
      </c>
      <c r="E60" s="299"/>
      <c r="F60" s="298"/>
    </row>
    <row r="61" spans="1:6" ht="28.5" customHeight="1">
      <c r="A61" s="301" t="s">
        <v>203</v>
      </c>
      <c r="B61" s="299"/>
      <c r="C61" s="298"/>
      <c r="D61" s="293" t="s">
        <v>204</v>
      </c>
      <c r="E61" s="299"/>
      <c r="F61" s="307"/>
    </row>
    <row r="62" spans="1:6" ht="28.5" customHeight="1">
      <c r="A62" s="301" t="s">
        <v>205</v>
      </c>
      <c r="B62" s="299">
        <v>84026</v>
      </c>
      <c r="C62" s="298">
        <v>112967</v>
      </c>
      <c r="D62" s="293" t="s">
        <v>206</v>
      </c>
      <c r="E62" s="296">
        <v>159000</v>
      </c>
      <c r="F62" s="298">
        <v>127938</v>
      </c>
    </row>
    <row r="63" spans="1:6" ht="28.5" customHeight="1">
      <c r="A63" s="301" t="s">
        <v>207</v>
      </c>
      <c r="B63" s="299"/>
      <c r="C63" s="298">
        <v>8300</v>
      </c>
      <c r="D63" s="293" t="s">
        <v>208</v>
      </c>
      <c r="E63" s="303">
        <v>112967</v>
      </c>
      <c r="F63" s="307">
        <v>75078</v>
      </c>
    </row>
    <row r="64" spans="1:6" ht="28.5" customHeight="1">
      <c r="A64" s="301"/>
      <c r="B64" s="299"/>
      <c r="C64" s="298"/>
      <c r="D64" s="301" t="s">
        <v>186</v>
      </c>
      <c r="E64" s="299"/>
      <c r="F64" s="306"/>
    </row>
    <row r="65" spans="1:6" ht="28.5" customHeight="1">
      <c r="A65" s="308" t="s">
        <v>209</v>
      </c>
      <c r="B65" s="304">
        <v>1920691</v>
      </c>
      <c r="C65" s="304">
        <v>2725867</v>
      </c>
      <c r="D65" s="308" t="s">
        <v>210</v>
      </c>
      <c r="E65" s="304">
        <v>1920691</v>
      </c>
      <c r="F65" s="304">
        <v>2725867</v>
      </c>
    </row>
  </sheetData>
  <sheetProtection/>
  <mergeCells count="4">
    <mergeCell ref="A2:F2"/>
    <mergeCell ref="E3:F3"/>
    <mergeCell ref="A4:C4"/>
    <mergeCell ref="D4:F4"/>
  </mergeCells>
  <printOptions horizontalCentered="1"/>
  <pageMargins left="0.4326388888888889" right="0.15694444444444444" top="0.5902777777777778" bottom="0.7479166666666667" header="0.3145833333333333" footer="0.3145833333333333"/>
  <pageSetup horizontalDpi="600" verticalDpi="600" orientation="portrait" paperSize="9" scale="70"/>
  <rowBreaks count="1" manualBreakCount="1">
    <brk id="3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selection activeCell="D6" sqref="D6:D7"/>
    </sheetView>
  </sheetViews>
  <sheetFormatPr defaultColWidth="9.00390625" defaultRowHeight="13.5"/>
  <cols>
    <col min="1" max="1" width="19.125" style="272" customWidth="1"/>
    <col min="2" max="2" width="7.875" style="272" customWidth="1"/>
    <col min="3" max="3" width="7.375" style="272" customWidth="1"/>
    <col min="4" max="4" width="7.50390625" style="272" customWidth="1"/>
    <col min="5" max="5" width="6.00390625" style="272" customWidth="1"/>
    <col min="6" max="6" width="8.125" style="272" customWidth="1"/>
    <col min="7" max="7" width="8.00390625" style="272" customWidth="1"/>
    <col min="8" max="8" width="7.375" style="272" customWidth="1"/>
    <col min="9" max="9" width="6.25390625" style="272" customWidth="1"/>
    <col min="10" max="10" width="6.50390625" style="272" customWidth="1"/>
    <col min="11" max="11" width="5.125" style="272" customWidth="1"/>
    <col min="12" max="12" width="7.125" style="272" customWidth="1"/>
    <col min="13" max="13" width="9.00390625" style="272" customWidth="1"/>
    <col min="14" max="14" width="6.50390625" style="272" customWidth="1"/>
    <col min="15" max="15" width="6.00390625" style="272" customWidth="1"/>
    <col min="16" max="16" width="7.125" style="272" customWidth="1"/>
    <col min="17" max="17" width="8.50390625" style="272" customWidth="1"/>
    <col min="18" max="18" width="8.00390625" style="272" customWidth="1"/>
    <col min="19" max="16384" width="9.00390625" style="272" customWidth="1"/>
  </cols>
  <sheetData>
    <row r="1" spans="1:18" s="272" customFormat="1" ht="18.75">
      <c r="A1" s="274" t="s">
        <v>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s="272" customFormat="1" ht="27">
      <c r="A2" s="276" t="s">
        <v>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s="272" customFormat="1" ht="14.2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83" t="s">
        <v>41</v>
      </c>
      <c r="R3" s="283"/>
    </row>
    <row r="4" spans="1:18" s="272" customFormat="1" ht="31.5" customHeight="1">
      <c r="A4" s="278" t="s">
        <v>211</v>
      </c>
      <c r="B4" s="278" t="s">
        <v>212</v>
      </c>
      <c r="C4" s="278" t="s">
        <v>213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 t="s">
        <v>214</v>
      </c>
    </row>
    <row r="5" spans="1:18" s="272" customFormat="1" ht="31.5" customHeight="1">
      <c r="A5" s="278"/>
      <c r="B5" s="278"/>
      <c r="C5" s="278" t="s">
        <v>215</v>
      </c>
      <c r="D5" s="278"/>
      <c r="E5" s="278"/>
      <c r="F5" s="278"/>
      <c r="G5" s="278"/>
      <c r="H5" s="278"/>
      <c r="I5" s="278"/>
      <c r="J5" s="278"/>
      <c r="K5" s="278"/>
      <c r="L5" s="278" t="s">
        <v>216</v>
      </c>
      <c r="M5" s="278"/>
      <c r="N5" s="278"/>
      <c r="O5" s="278"/>
      <c r="P5" s="278"/>
      <c r="Q5" s="278" t="s">
        <v>217</v>
      </c>
      <c r="R5" s="278"/>
    </row>
    <row r="6" spans="1:18" s="272" customFormat="1" ht="31.5" customHeight="1">
      <c r="A6" s="278"/>
      <c r="B6" s="278"/>
      <c r="C6" s="278" t="s">
        <v>218</v>
      </c>
      <c r="D6" s="278" t="s">
        <v>219</v>
      </c>
      <c r="E6" s="279" t="s">
        <v>220</v>
      </c>
      <c r="F6" s="278" t="s">
        <v>221</v>
      </c>
      <c r="G6" s="278"/>
      <c r="H6" s="278"/>
      <c r="I6" s="279" t="s">
        <v>222</v>
      </c>
      <c r="J6" s="278" t="s">
        <v>223</v>
      </c>
      <c r="K6" s="278" t="s">
        <v>224</v>
      </c>
      <c r="L6" s="278" t="s">
        <v>210</v>
      </c>
      <c r="M6" s="278" t="s">
        <v>225</v>
      </c>
      <c r="N6" s="278" t="s">
        <v>226</v>
      </c>
      <c r="O6" s="278" t="s">
        <v>227</v>
      </c>
      <c r="P6" s="278" t="s">
        <v>228</v>
      </c>
      <c r="Q6" s="278"/>
      <c r="R6" s="278"/>
    </row>
    <row r="7" spans="1:18" s="272" customFormat="1" ht="31.5" customHeight="1">
      <c r="A7" s="278"/>
      <c r="B7" s="278"/>
      <c r="C7" s="278"/>
      <c r="D7" s="278"/>
      <c r="E7" s="280"/>
      <c r="F7" s="278" t="s">
        <v>229</v>
      </c>
      <c r="G7" s="278" t="s">
        <v>230</v>
      </c>
      <c r="H7" s="278" t="s">
        <v>231</v>
      </c>
      <c r="I7" s="280"/>
      <c r="J7" s="278"/>
      <c r="K7" s="278"/>
      <c r="L7" s="278"/>
      <c r="M7" s="278"/>
      <c r="N7" s="278"/>
      <c r="O7" s="278"/>
      <c r="P7" s="278"/>
      <c r="Q7" s="278"/>
      <c r="R7" s="278"/>
    </row>
    <row r="8" spans="1:18" s="273" customFormat="1" ht="31.5" customHeight="1">
      <c r="A8" s="51" t="s">
        <v>232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18" s="273" customFormat="1" ht="31.5" customHeight="1">
      <c r="A9" s="51" t="s">
        <v>233</v>
      </c>
      <c r="B9" s="278">
        <v>22624</v>
      </c>
      <c r="C9" s="278">
        <v>61557</v>
      </c>
      <c r="D9" s="278">
        <v>24031</v>
      </c>
      <c r="E9" s="278">
        <v>181</v>
      </c>
      <c r="F9" s="278">
        <v>37329</v>
      </c>
      <c r="G9" s="278">
        <v>1199</v>
      </c>
      <c r="H9" s="278">
        <v>36130</v>
      </c>
      <c r="I9" s="278"/>
      <c r="J9" s="278">
        <v>8</v>
      </c>
      <c r="K9" s="278">
        <v>8</v>
      </c>
      <c r="L9" s="278">
        <v>45113</v>
      </c>
      <c r="M9" s="278">
        <v>44695</v>
      </c>
      <c r="N9" s="278">
        <v>411</v>
      </c>
      <c r="O9" s="278">
        <v>7</v>
      </c>
      <c r="P9" s="278"/>
      <c r="Q9" s="278">
        <v>16444</v>
      </c>
      <c r="R9" s="278">
        <v>39068</v>
      </c>
    </row>
    <row r="10" spans="1:18" s="273" customFormat="1" ht="31.5" customHeight="1">
      <c r="A10" s="51" t="s">
        <v>234</v>
      </c>
      <c r="B10" s="278">
        <v>19596</v>
      </c>
      <c r="C10" s="278">
        <v>8498</v>
      </c>
      <c r="D10" s="278">
        <v>5799</v>
      </c>
      <c r="E10" s="278">
        <v>2669</v>
      </c>
      <c r="F10" s="278"/>
      <c r="G10" s="278"/>
      <c r="H10" s="278"/>
      <c r="I10" s="278"/>
      <c r="J10" s="278">
        <v>2</v>
      </c>
      <c r="K10" s="278">
        <v>28</v>
      </c>
      <c r="L10" s="278">
        <v>20682</v>
      </c>
      <c r="M10" s="278">
        <v>5905</v>
      </c>
      <c r="N10" s="278">
        <v>13900</v>
      </c>
      <c r="O10" s="278">
        <v>14</v>
      </c>
      <c r="P10" s="278">
        <v>863</v>
      </c>
      <c r="Q10" s="278">
        <v>-12184</v>
      </c>
      <c r="R10" s="278">
        <v>7412</v>
      </c>
    </row>
    <row r="11" spans="1:18" s="273" customFormat="1" ht="31.5" customHeight="1">
      <c r="A11" s="51" t="s">
        <v>235</v>
      </c>
      <c r="B11" s="278">
        <v>303537</v>
      </c>
      <c r="C11" s="278">
        <v>173557</v>
      </c>
      <c r="D11" s="278">
        <v>123443</v>
      </c>
      <c r="E11" s="278">
        <v>4076</v>
      </c>
      <c r="F11" s="278"/>
      <c r="G11" s="278"/>
      <c r="H11" s="278"/>
      <c r="I11" s="278">
        <v>20943</v>
      </c>
      <c r="J11" s="278">
        <v>25095</v>
      </c>
      <c r="K11" s="278"/>
      <c r="L11" s="278">
        <v>155624</v>
      </c>
      <c r="M11" s="278">
        <v>69406</v>
      </c>
      <c r="N11" s="278"/>
      <c r="O11" s="278"/>
      <c r="P11" s="278">
        <v>86218</v>
      </c>
      <c r="Q11" s="278">
        <v>17933</v>
      </c>
      <c r="R11" s="278">
        <v>321470</v>
      </c>
    </row>
    <row r="12" spans="1:18" s="273" customFormat="1" ht="31.5" customHeight="1">
      <c r="A12" s="51" t="s">
        <v>236</v>
      </c>
      <c r="B12" s="278">
        <v>14750</v>
      </c>
      <c r="C12" s="278">
        <v>9365</v>
      </c>
      <c r="D12" s="278">
        <v>5906</v>
      </c>
      <c r="E12" s="278">
        <v>377</v>
      </c>
      <c r="F12" s="278">
        <v>105</v>
      </c>
      <c r="G12" s="278"/>
      <c r="H12" s="278">
        <v>105</v>
      </c>
      <c r="I12" s="278">
        <v>2963</v>
      </c>
      <c r="J12" s="278">
        <v>14</v>
      </c>
      <c r="K12" s="278"/>
      <c r="L12" s="278">
        <v>11963</v>
      </c>
      <c r="M12" s="278">
        <v>8912</v>
      </c>
      <c r="N12" s="278"/>
      <c r="O12" s="278"/>
      <c r="P12" s="278">
        <v>3051</v>
      </c>
      <c r="Q12" s="278">
        <v>-2598</v>
      </c>
      <c r="R12" s="278">
        <v>12152</v>
      </c>
    </row>
    <row r="13" spans="1:18" s="273" customFormat="1" ht="31.5" customHeight="1">
      <c r="A13" s="51" t="s">
        <v>237</v>
      </c>
      <c r="B13" s="278">
        <v>69934</v>
      </c>
      <c r="C13" s="278">
        <v>44472</v>
      </c>
      <c r="D13" s="278">
        <v>8630</v>
      </c>
      <c r="E13" s="278">
        <v>387</v>
      </c>
      <c r="F13" s="278">
        <v>35266</v>
      </c>
      <c r="G13" s="281">
        <v>13676</v>
      </c>
      <c r="H13" s="281">
        <v>21590</v>
      </c>
      <c r="I13" s="278"/>
      <c r="J13" s="278">
        <v>113</v>
      </c>
      <c r="K13" s="278">
        <v>76</v>
      </c>
      <c r="L13" s="278">
        <v>33785</v>
      </c>
      <c r="M13" s="278">
        <v>33656</v>
      </c>
      <c r="N13" s="278"/>
      <c r="O13" s="278">
        <v>129</v>
      </c>
      <c r="P13" s="278"/>
      <c r="Q13" s="278">
        <v>10687</v>
      </c>
      <c r="R13" s="278">
        <v>80621</v>
      </c>
    </row>
    <row r="14" spans="1:18" s="273" customFormat="1" ht="31.5" customHeight="1">
      <c r="A14" s="51" t="s">
        <v>238</v>
      </c>
      <c r="B14" s="278">
        <v>35507</v>
      </c>
      <c r="C14" s="278">
        <v>64626</v>
      </c>
      <c r="D14" s="278">
        <v>16660</v>
      </c>
      <c r="E14" s="278">
        <v>375</v>
      </c>
      <c r="F14" s="278">
        <v>33672</v>
      </c>
      <c r="G14" s="281">
        <v>28107</v>
      </c>
      <c r="H14" s="281">
        <v>5565</v>
      </c>
      <c r="I14" s="278">
        <v>13701</v>
      </c>
      <c r="J14" s="278">
        <v>218</v>
      </c>
      <c r="K14" s="278"/>
      <c r="L14" s="278">
        <v>87502</v>
      </c>
      <c r="M14" s="278">
        <v>51906</v>
      </c>
      <c r="N14" s="278"/>
      <c r="O14" s="278"/>
      <c r="P14" s="278">
        <v>35596</v>
      </c>
      <c r="Q14" s="278">
        <v>-22876</v>
      </c>
      <c r="R14" s="278">
        <v>12631</v>
      </c>
    </row>
    <row r="15" spans="1:18" s="272" customFormat="1" ht="31.5" customHeight="1">
      <c r="A15" s="278" t="s">
        <v>239</v>
      </c>
      <c r="B15" s="278">
        <v>465948</v>
      </c>
      <c r="C15" s="278">
        <v>362075</v>
      </c>
      <c r="D15" s="278">
        <v>184469</v>
      </c>
      <c r="E15" s="278">
        <v>8065</v>
      </c>
      <c r="F15" s="278">
        <v>106372</v>
      </c>
      <c r="G15" s="278">
        <v>42982</v>
      </c>
      <c r="H15" s="278">
        <v>63390</v>
      </c>
      <c r="I15" s="278">
        <v>37607</v>
      </c>
      <c r="J15" s="278">
        <v>25450</v>
      </c>
      <c r="K15" s="278">
        <v>112</v>
      </c>
      <c r="L15" s="278">
        <v>354669</v>
      </c>
      <c r="M15" s="278">
        <v>214480</v>
      </c>
      <c r="N15" s="278">
        <v>14311</v>
      </c>
      <c r="O15" s="278">
        <v>150</v>
      </c>
      <c r="P15" s="278">
        <v>125728</v>
      </c>
      <c r="Q15" s="278">
        <v>7406</v>
      </c>
      <c r="R15" s="278">
        <v>473354</v>
      </c>
    </row>
    <row r="16" spans="1:18" s="272" customFormat="1" ht="27" customHeight="1">
      <c r="A16" s="282" t="s">
        <v>240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</row>
  </sheetData>
  <sheetProtection/>
  <mergeCells count="22">
    <mergeCell ref="A2:R2"/>
    <mergeCell ref="Q3:R3"/>
    <mergeCell ref="C4:Q4"/>
    <mergeCell ref="C5:K5"/>
    <mergeCell ref="L5:P5"/>
    <mergeCell ref="F6:H6"/>
    <mergeCell ref="A16:R16"/>
    <mergeCell ref="A4:A7"/>
    <mergeCell ref="B4:B7"/>
    <mergeCell ref="C6:C7"/>
    <mergeCell ref="D6:D7"/>
    <mergeCell ref="E6:E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4:R7"/>
  </mergeCells>
  <printOptions horizontalCentered="1"/>
  <pageMargins left="0.5902777777777778" right="0.5902777777777778" top="1" bottom="1" header="0.5" footer="0.5"/>
  <pageSetup fitToHeight="1" fitToWidth="1" horizontalDpi="600" verticalDpi="6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25.00390625" style="261" customWidth="1"/>
    <col min="2" max="3" width="9.625" style="260" customWidth="1"/>
    <col min="4" max="4" width="34.625" style="261" customWidth="1"/>
    <col min="5" max="6" width="9.625" style="260" customWidth="1"/>
    <col min="7" max="16384" width="9.00390625" style="261" customWidth="1"/>
  </cols>
  <sheetData>
    <row r="1" spans="1:2" ht="26.25" customHeight="1">
      <c r="A1" s="262" t="s">
        <v>9</v>
      </c>
      <c r="B1" s="263"/>
    </row>
    <row r="2" spans="1:6" ht="32.25" customHeight="1">
      <c r="A2" s="264" t="s">
        <v>10</v>
      </c>
      <c r="B2" s="264"/>
      <c r="C2" s="264"/>
      <c r="D2" s="264"/>
      <c r="E2" s="264"/>
      <c r="F2" s="264"/>
    </row>
    <row r="3" spans="1:6" ht="23.25" customHeight="1">
      <c r="A3" s="265" t="s">
        <v>41</v>
      </c>
      <c r="B3" s="265"/>
      <c r="C3" s="265"/>
      <c r="D3" s="265"/>
      <c r="E3" s="265"/>
      <c r="F3" s="265"/>
    </row>
    <row r="4" spans="1:6" ht="34.5" customHeight="1">
      <c r="A4" s="266" t="s">
        <v>241</v>
      </c>
      <c r="B4" s="267"/>
      <c r="C4" s="268"/>
      <c r="D4" s="266" t="s">
        <v>242</v>
      </c>
      <c r="E4" s="267"/>
      <c r="F4" s="268"/>
    </row>
    <row r="5" spans="1:6" ht="34.5" customHeight="1">
      <c r="A5" s="269" t="s">
        <v>243</v>
      </c>
      <c r="B5" s="269" t="s">
        <v>244</v>
      </c>
      <c r="C5" s="269" t="s">
        <v>245</v>
      </c>
      <c r="D5" s="269" t="s">
        <v>243</v>
      </c>
      <c r="E5" s="269" t="s">
        <v>246</v>
      </c>
      <c r="F5" s="269" t="s">
        <v>245</v>
      </c>
    </row>
    <row r="6" spans="1:6" ht="34.5" customHeight="1">
      <c r="A6" s="270" t="s">
        <v>247</v>
      </c>
      <c r="B6" s="269"/>
      <c r="C6" s="269"/>
      <c r="D6" s="270" t="s">
        <v>248</v>
      </c>
      <c r="E6" s="269"/>
      <c r="F6" s="269"/>
    </row>
    <row r="7" spans="1:6" ht="34.5" customHeight="1">
      <c r="A7" s="270" t="s">
        <v>249</v>
      </c>
      <c r="B7" s="269"/>
      <c r="C7" s="269">
        <v>1000</v>
      </c>
      <c r="D7" s="270" t="s">
        <v>250</v>
      </c>
      <c r="E7" s="269"/>
      <c r="F7" s="269"/>
    </row>
    <row r="8" spans="1:6" ht="34.5" customHeight="1">
      <c r="A8" s="270" t="s">
        <v>251</v>
      </c>
      <c r="B8" s="269"/>
      <c r="C8" s="269"/>
      <c r="D8" s="270" t="s">
        <v>252</v>
      </c>
      <c r="E8" s="269"/>
      <c r="F8" s="269"/>
    </row>
    <row r="9" spans="1:6" ht="34.5" customHeight="1">
      <c r="A9" s="270" t="s">
        <v>253</v>
      </c>
      <c r="B9" s="269"/>
      <c r="C9" s="269"/>
      <c r="D9" s="270" t="s">
        <v>254</v>
      </c>
      <c r="E9" s="269"/>
      <c r="F9" s="269"/>
    </row>
    <row r="10" spans="1:6" ht="39.75" customHeight="1">
      <c r="A10" s="270" t="s">
        <v>255</v>
      </c>
      <c r="B10" s="269">
        <v>1429</v>
      </c>
      <c r="C10" s="269">
        <v>500</v>
      </c>
      <c r="D10" s="270" t="s">
        <v>256</v>
      </c>
      <c r="E10" s="269"/>
      <c r="F10" s="269"/>
    </row>
    <row r="11" spans="1:6" ht="34.5" customHeight="1">
      <c r="A11" s="270"/>
      <c r="B11" s="269"/>
      <c r="C11" s="269"/>
      <c r="D11" s="270" t="s">
        <v>257</v>
      </c>
      <c r="E11" s="269"/>
      <c r="F11" s="269"/>
    </row>
    <row r="12" spans="1:6" ht="34.5" customHeight="1">
      <c r="A12" s="270"/>
      <c r="B12" s="269"/>
      <c r="C12" s="269"/>
      <c r="D12" s="270" t="s">
        <v>258</v>
      </c>
      <c r="E12" s="269">
        <v>1429</v>
      </c>
      <c r="F12" s="269">
        <v>1500</v>
      </c>
    </row>
    <row r="13" spans="1:6" ht="34.5" customHeight="1">
      <c r="A13" s="270"/>
      <c r="B13" s="269"/>
      <c r="C13" s="269"/>
      <c r="D13" s="270" t="s">
        <v>259</v>
      </c>
      <c r="E13" s="269"/>
      <c r="F13" s="269"/>
    </row>
    <row r="14" spans="1:6" ht="34.5" customHeight="1">
      <c r="A14" s="270"/>
      <c r="B14" s="269"/>
      <c r="C14" s="269"/>
      <c r="D14" s="270"/>
      <c r="E14" s="269"/>
      <c r="F14" s="269"/>
    </row>
    <row r="15" spans="1:6" ht="34.5" customHeight="1">
      <c r="A15" s="270"/>
      <c r="B15" s="269"/>
      <c r="C15" s="269"/>
      <c r="D15" s="270"/>
      <c r="E15" s="269"/>
      <c r="F15" s="269"/>
    </row>
    <row r="16" spans="1:6" ht="34.5" customHeight="1">
      <c r="A16" s="270"/>
      <c r="B16" s="269"/>
      <c r="C16" s="269"/>
      <c r="D16" s="270"/>
      <c r="E16" s="269"/>
      <c r="F16" s="269"/>
    </row>
    <row r="17" spans="1:6" ht="34.5" customHeight="1">
      <c r="A17" s="270"/>
      <c r="B17" s="269"/>
      <c r="C17" s="269"/>
      <c r="D17" s="270"/>
      <c r="E17" s="269"/>
      <c r="F17" s="269"/>
    </row>
    <row r="18" spans="1:6" ht="34.5" customHeight="1">
      <c r="A18" s="270"/>
      <c r="B18" s="269"/>
      <c r="C18" s="269"/>
      <c r="D18" s="270"/>
      <c r="E18" s="269"/>
      <c r="F18" s="269"/>
    </row>
    <row r="19" spans="1:6" ht="34.5" customHeight="1">
      <c r="A19" s="270"/>
      <c r="B19" s="269"/>
      <c r="C19" s="269"/>
      <c r="D19" s="270"/>
      <c r="E19" s="269"/>
      <c r="F19" s="269"/>
    </row>
    <row r="20" spans="1:6" ht="34.5" customHeight="1">
      <c r="A20" s="270"/>
      <c r="B20" s="269"/>
      <c r="C20" s="269"/>
      <c r="D20" s="270"/>
      <c r="E20" s="269"/>
      <c r="F20" s="269"/>
    </row>
    <row r="21" spans="1:6" ht="34.5" customHeight="1">
      <c r="A21" s="270"/>
      <c r="B21" s="269"/>
      <c r="C21" s="269"/>
      <c r="D21" s="270"/>
      <c r="E21" s="269"/>
      <c r="F21" s="269"/>
    </row>
    <row r="22" spans="1:6" ht="34.5" customHeight="1">
      <c r="A22" s="270" t="s">
        <v>260</v>
      </c>
      <c r="B22" s="269">
        <v>1429</v>
      </c>
      <c r="C22" s="269">
        <v>1500</v>
      </c>
      <c r="D22" s="270" t="s">
        <v>261</v>
      </c>
      <c r="E22" s="269">
        <v>1429</v>
      </c>
      <c r="F22" s="269">
        <v>1500</v>
      </c>
    </row>
    <row r="23" spans="1:6" ht="34.5" customHeight="1">
      <c r="A23" s="270" t="s">
        <v>222</v>
      </c>
      <c r="B23" s="269"/>
      <c r="C23" s="269">
        <v>11</v>
      </c>
      <c r="D23" s="270"/>
      <c r="E23" s="269"/>
      <c r="F23" s="269"/>
    </row>
    <row r="24" spans="1:6" ht="34.5" customHeight="1">
      <c r="A24" s="270" t="s">
        <v>262</v>
      </c>
      <c r="B24" s="269"/>
      <c r="C24" s="269"/>
      <c r="D24" s="270" t="s">
        <v>263</v>
      </c>
      <c r="E24" s="269"/>
      <c r="F24" s="269">
        <v>11</v>
      </c>
    </row>
    <row r="25" spans="1:6" ht="34.5" customHeight="1">
      <c r="A25" s="270"/>
      <c r="B25" s="269"/>
      <c r="C25" s="269"/>
      <c r="D25" s="270"/>
      <c r="E25" s="269"/>
      <c r="F25" s="269"/>
    </row>
    <row r="26" spans="1:6" s="260" customFormat="1" ht="34.5" customHeight="1">
      <c r="A26" s="271" t="s">
        <v>191</v>
      </c>
      <c r="B26" s="271">
        <v>1429</v>
      </c>
      <c r="C26" s="271">
        <f>SUM(C22:C25)</f>
        <v>1511</v>
      </c>
      <c r="D26" s="271" t="s">
        <v>192</v>
      </c>
      <c r="E26" s="271">
        <v>1429</v>
      </c>
      <c r="F26" s="271">
        <v>1511</v>
      </c>
    </row>
  </sheetData>
  <sheetProtection/>
  <mergeCells count="4">
    <mergeCell ref="A2:F2"/>
    <mergeCell ref="A3:F3"/>
    <mergeCell ref="A4:C4"/>
    <mergeCell ref="D4:F4"/>
  </mergeCells>
  <printOptions horizontalCentered="1"/>
  <pageMargins left="0.7086614173228347" right="0.5118055555555555" top="0.7480314960629921" bottom="0.7480314960629921" header="0.31496062992125984" footer="0.31496062992125984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workbookViewId="0" topLeftCell="A1">
      <selection activeCell="D10" sqref="D10"/>
    </sheetView>
  </sheetViews>
  <sheetFormatPr defaultColWidth="9.00390625" defaultRowHeight="21.75" customHeight="1"/>
  <cols>
    <col min="1" max="1" width="29.125" style="220" customWidth="1"/>
    <col min="2" max="3" width="9.625" style="217" customWidth="1"/>
    <col min="4" max="4" width="9.125" style="221" customWidth="1"/>
    <col min="5" max="5" width="10.375" style="222" customWidth="1"/>
    <col min="6" max="6" width="8.625" style="217" customWidth="1"/>
    <col min="7" max="7" width="9.00390625" style="221" customWidth="1"/>
    <col min="8" max="8" width="9.00390625" style="220" customWidth="1"/>
    <col min="9" max="9" width="15.00390625" style="220" customWidth="1"/>
    <col min="10" max="10" width="20.50390625" style="220" customWidth="1"/>
    <col min="11" max="16384" width="9.00390625" style="220" customWidth="1"/>
  </cols>
  <sheetData>
    <row r="1" spans="1:4" ht="18.75">
      <c r="A1" s="223" t="s">
        <v>11</v>
      </c>
      <c r="B1" s="224"/>
      <c r="C1" s="224"/>
      <c r="D1" s="225"/>
    </row>
    <row r="2" spans="1:7" ht="30" customHeight="1">
      <c r="A2" s="226" t="s">
        <v>12</v>
      </c>
      <c r="B2" s="226"/>
      <c r="C2" s="226"/>
      <c r="D2" s="226"/>
      <c r="E2" s="227"/>
      <c r="F2" s="226"/>
      <c r="G2" s="226"/>
    </row>
    <row r="3" spans="1:7" ht="15" customHeight="1">
      <c r="A3" s="228"/>
      <c r="B3" s="229"/>
      <c r="C3" s="230" t="s">
        <v>41</v>
      </c>
      <c r="D3" s="230"/>
      <c r="E3" s="231"/>
      <c r="F3" s="230"/>
      <c r="G3" s="230"/>
    </row>
    <row r="4" spans="1:7" s="217" customFormat="1" ht="18" customHeight="1">
      <c r="A4" s="232" t="s">
        <v>42</v>
      </c>
      <c r="B4" s="232" t="s">
        <v>264</v>
      </c>
      <c r="C4" s="209" t="s">
        <v>44</v>
      </c>
      <c r="D4" s="209"/>
      <c r="E4" s="233" t="s">
        <v>265</v>
      </c>
      <c r="F4" s="234"/>
      <c r="G4" s="235"/>
    </row>
    <row r="5" spans="1:13" s="217" customFormat="1" ht="42" customHeight="1">
      <c r="A5" s="236"/>
      <c r="B5" s="236"/>
      <c r="C5" s="209" t="s">
        <v>48</v>
      </c>
      <c r="D5" s="210" t="s">
        <v>266</v>
      </c>
      <c r="E5" s="215" t="s">
        <v>267</v>
      </c>
      <c r="F5" s="209" t="s">
        <v>268</v>
      </c>
      <c r="G5" s="210" t="s">
        <v>266</v>
      </c>
      <c r="I5" s="220"/>
      <c r="J5" s="220"/>
      <c r="K5" s="220"/>
      <c r="L5" s="220"/>
      <c r="M5" s="220"/>
    </row>
    <row r="6" spans="1:13" s="218" customFormat="1" ht="19.5" customHeight="1">
      <c r="A6" s="237" t="s">
        <v>51</v>
      </c>
      <c r="B6" s="237">
        <v>1112355</v>
      </c>
      <c r="C6" s="237">
        <v>1098336</v>
      </c>
      <c r="D6" s="238">
        <v>-1.260299095162965</v>
      </c>
      <c r="E6" s="239">
        <v>1164265.979</v>
      </c>
      <c r="F6" s="240">
        <v>65929.97900000005</v>
      </c>
      <c r="G6" s="241">
        <v>6.0027149251231</v>
      </c>
      <c r="I6" s="220"/>
      <c r="J6" s="220"/>
      <c r="K6" s="220"/>
      <c r="L6" s="220"/>
      <c r="M6" s="220"/>
    </row>
    <row r="7" spans="1:13" s="218" customFormat="1" ht="15" customHeight="1">
      <c r="A7" s="242" t="s">
        <v>52</v>
      </c>
      <c r="B7" s="237">
        <v>911084</v>
      </c>
      <c r="C7" s="237">
        <v>842558</v>
      </c>
      <c r="D7" s="238">
        <v>-7.521370148087334</v>
      </c>
      <c r="E7" s="239">
        <v>893240.979</v>
      </c>
      <c r="F7" s="240">
        <v>50682.97900000005</v>
      </c>
      <c r="G7" s="241">
        <v>6.015369743091877</v>
      </c>
      <c r="I7" s="220"/>
      <c r="J7" s="220"/>
      <c r="K7" s="220"/>
      <c r="L7" s="220"/>
      <c r="M7" s="220"/>
    </row>
    <row r="8" spans="1:7" ht="15.75" customHeight="1">
      <c r="A8" s="243" t="s">
        <v>53</v>
      </c>
      <c r="B8" s="244">
        <v>297654</v>
      </c>
      <c r="C8" s="245">
        <v>279587</v>
      </c>
      <c r="D8" s="246">
        <v>-6.069799162786323</v>
      </c>
      <c r="E8" s="247">
        <v>295168</v>
      </c>
      <c r="F8" s="248">
        <v>15581</v>
      </c>
      <c r="G8" s="249">
        <v>5.572862829816836</v>
      </c>
    </row>
    <row r="9" spans="1:7" ht="15.75" customHeight="1">
      <c r="A9" s="243" t="s">
        <v>54</v>
      </c>
      <c r="B9" s="244">
        <v>751</v>
      </c>
      <c r="C9" s="245">
        <v>35</v>
      </c>
      <c r="D9" s="246"/>
      <c r="E9" s="247"/>
      <c r="F9" s="248"/>
      <c r="G9" s="249"/>
    </row>
    <row r="10" spans="1:7" ht="15.75" customHeight="1">
      <c r="A10" s="250" t="s">
        <v>55</v>
      </c>
      <c r="B10" s="251">
        <v>38613</v>
      </c>
      <c r="C10" s="245">
        <v>41380</v>
      </c>
      <c r="D10" s="246">
        <v>7.165980369305674</v>
      </c>
      <c r="E10" s="247">
        <v>44358.328799999996</v>
      </c>
      <c r="F10" s="248">
        <v>2978.3287999999957</v>
      </c>
      <c r="G10" s="249">
        <v>7.197507974867075</v>
      </c>
    </row>
    <row r="11" spans="1:7" ht="15.75" customHeight="1">
      <c r="A11" s="243" t="s">
        <v>56</v>
      </c>
      <c r="B11" s="244">
        <v>8764</v>
      </c>
      <c r="C11" s="245">
        <v>10506</v>
      </c>
      <c r="D11" s="246">
        <v>19.876768598813328</v>
      </c>
      <c r="E11" s="247">
        <v>11264.3232</v>
      </c>
      <c r="F11" s="248">
        <v>758.3232000000007</v>
      </c>
      <c r="G11" s="249">
        <v>7.218001142204461</v>
      </c>
    </row>
    <row r="12" spans="1:7" ht="15.75" customHeight="1">
      <c r="A12" s="250" t="s">
        <v>57</v>
      </c>
      <c r="B12" s="251">
        <v>95</v>
      </c>
      <c r="C12" s="245">
        <v>410</v>
      </c>
      <c r="D12" s="246">
        <v>331.57894736842104</v>
      </c>
      <c r="E12" s="247">
        <v>434.865</v>
      </c>
      <c r="F12" s="248">
        <v>24.86500000000001</v>
      </c>
      <c r="G12" s="249">
        <v>6.064634146341465</v>
      </c>
    </row>
    <row r="13" spans="1:7" ht="15.75" customHeight="1">
      <c r="A13" s="243" t="s">
        <v>58</v>
      </c>
      <c r="B13" s="244">
        <v>49996</v>
      </c>
      <c r="C13" s="245">
        <v>44664</v>
      </c>
      <c r="D13" s="246">
        <v>-10.66485318825506</v>
      </c>
      <c r="E13" s="247">
        <v>47345.96</v>
      </c>
      <c r="F13" s="248">
        <v>2681.959999999999</v>
      </c>
      <c r="G13" s="249">
        <v>6.004746552032955</v>
      </c>
    </row>
    <row r="14" spans="1:7" ht="15.75" customHeight="1">
      <c r="A14" s="243" t="s">
        <v>59</v>
      </c>
      <c r="B14" s="244">
        <v>54258</v>
      </c>
      <c r="C14" s="245">
        <v>49239</v>
      </c>
      <c r="D14" s="246">
        <v>-9.25024881123521</v>
      </c>
      <c r="E14" s="247">
        <v>52958.66</v>
      </c>
      <c r="F14" s="248">
        <v>3719.6600000000035</v>
      </c>
      <c r="G14" s="249">
        <v>7.554296391072126</v>
      </c>
    </row>
    <row r="15" spans="1:7" ht="15.75" customHeight="1">
      <c r="A15" s="243" t="s">
        <v>61</v>
      </c>
      <c r="B15" s="244">
        <v>24844</v>
      </c>
      <c r="C15" s="245">
        <v>21005</v>
      </c>
      <c r="D15" s="246">
        <v>-15.452423120270486</v>
      </c>
      <c r="E15" s="247">
        <v>22274.84</v>
      </c>
      <c r="F15" s="248">
        <v>1269.8400000000001</v>
      </c>
      <c r="G15" s="249">
        <v>6.045417757676744</v>
      </c>
    </row>
    <row r="16" spans="1:7" ht="15.75" customHeight="1">
      <c r="A16" s="243" t="s">
        <v>62</v>
      </c>
      <c r="B16" s="244">
        <v>22507</v>
      </c>
      <c r="C16" s="245">
        <v>22058</v>
      </c>
      <c r="D16" s="246">
        <v>-1.994934909139379</v>
      </c>
      <c r="E16" s="247">
        <v>23381.162</v>
      </c>
      <c r="F16" s="248">
        <v>1323.1620000000003</v>
      </c>
      <c r="G16" s="249">
        <v>5.998558346178259</v>
      </c>
    </row>
    <row r="17" spans="1:7" ht="15.75" customHeight="1">
      <c r="A17" s="243" t="s">
        <v>63</v>
      </c>
      <c r="B17" s="244">
        <v>255814</v>
      </c>
      <c r="C17" s="245">
        <v>188765</v>
      </c>
      <c r="D17" s="246">
        <v>-26.21005887089839</v>
      </c>
      <c r="E17" s="247">
        <v>200090.90000000002</v>
      </c>
      <c r="F17" s="248">
        <v>11325.900000000023</v>
      </c>
      <c r="G17" s="249">
        <v>6.000000000000012</v>
      </c>
    </row>
    <row r="18" spans="1:7" ht="15.75" customHeight="1">
      <c r="A18" s="243" t="s">
        <v>64</v>
      </c>
      <c r="B18" s="244">
        <v>7011</v>
      </c>
      <c r="C18" s="245">
        <v>13199</v>
      </c>
      <c r="D18" s="246">
        <v>88.26130366566824</v>
      </c>
      <c r="E18" s="247">
        <v>13990.94</v>
      </c>
      <c r="F18" s="248">
        <v>791.9400000000005</v>
      </c>
      <c r="G18" s="249">
        <v>6.0000000000000036</v>
      </c>
    </row>
    <row r="19" spans="1:7" ht="15.75" customHeight="1">
      <c r="A19" s="243" t="s">
        <v>65</v>
      </c>
      <c r="B19" s="244"/>
      <c r="C19" s="252"/>
      <c r="D19" s="246"/>
      <c r="E19" s="247"/>
      <c r="F19" s="248"/>
      <c r="G19" s="249"/>
    </row>
    <row r="20" spans="1:7" ht="15.75" customHeight="1">
      <c r="A20" s="243" t="s">
        <v>66</v>
      </c>
      <c r="B20" s="244">
        <v>25247</v>
      </c>
      <c r="C20" s="245">
        <v>24426</v>
      </c>
      <c r="D20" s="246">
        <v>-3.2518715094862753</v>
      </c>
      <c r="E20" s="247">
        <v>25892</v>
      </c>
      <c r="F20" s="248">
        <v>1466</v>
      </c>
      <c r="G20" s="249">
        <v>6.001801359207402</v>
      </c>
    </row>
    <row r="21" spans="1:7" ht="15.75" customHeight="1">
      <c r="A21" s="243" t="s">
        <v>67</v>
      </c>
      <c r="B21" s="244">
        <v>125195</v>
      </c>
      <c r="C21" s="245">
        <v>146910</v>
      </c>
      <c r="D21" s="246">
        <v>17.344941890650585</v>
      </c>
      <c r="E21" s="247">
        <v>155685</v>
      </c>
      <c r="F21" s="248">
        <v>8775</v>
      </c>
      <c r="G21" s="249">
        <v>5.973044721257913</v>
      </c>
    </row>
    <row r="22" spans="1:7" ht="15.75" customHeight="1">
      <c r="A22" s="243" t="s">
        <v>68</v>
      </c>
      <c r="B22" s="244">
        <v>335</v>
      </c>
      <c r="C22" s="245">
        <v>374</v>
      </c>
      <c r="D22" s="246">
        <v>11.641791044776118</v>
      </c>
      <c r="E22" s="247">
        <v>396</v>
      </c>
      <c r="F22" s="248">
        <v>22</v>
      </c>
      <c r="G22" s="249">
        <v>5.88235294117647</v>
      </c>
    </row>
    <row r="23" spans="1:13" s="218" customFormat="1" ht="15" customHeight="1">
      <c r="A23" s="242" t="s">
        <v>69</v>
      </c>
      <c r="B23" s="237">
        <v>201271</v>
      </c>
      <c r="C23" s="237">
        <v>255778</v>
      </c>
      <c r="D23" s="238">
        <v>27.081397717505258</v>
      </c>
      <c r="E23" s="239">
        <v>271025</v>
      </c>
      <c r="F23" s="240">
        <v>15247</v>
      </c>
      <c r="G23" s="241">
        <v>5.961028704579753</v>
      </c>
      <c r="J23" s="220"/>
      <c r="K23" s="220"/>
      <c r="L23" s="220"/>
      <c r="M23" s="220"/>
    </row>
    <row r="24" spans="1:7" ht="15.75" customHeight="1">
      <c r="A24" s="243" t="s">
        <v>70</v>
      </c>
      <c r="B24" s="244">
        <v>146715</v>
      </c>
      <c r="C24" s="244">
        <v>140706</v>
      </c>
      <c r="D24" s="246">
        <v>-4.095695736632246</v>
      </c>
      <c r="E24" s="247">
        <v>137451</v>
      </c>
      <c r="F24" s="248">
        <v>-3255</v>
      </c>
      <c r="G24" s="249">
        <v>-2.3133341861754295</v>
      </c>
    </row>
    <row r="25" spans="1:7" ht="15.75" customHeight="1">
      <c r="A25" s="243" t="s">
        <v>71</v>
      </c>
      <c r="B25" s="244">
        <v>29689</v>
      </c>
      <c r="C25" s="245">
        <v>27633</v>
      </c>
      <c r="D25" s="246">
        <v>-6.925123783219374</v>
      </c>
      <c r="E25" s="247">
        <v>29292</v>
      </c>
      <c r="F25" s="248">
        <v>1659</v>
      </c>
      <c r="G25" s="249">
        <v>6.003691238736294</v>
      </c>
    </row>
    <row r="26" spans="1:7" ht="15.75" customHeight="1">
      <c r="A26" s="243" t="s">
        <v>72</v>
      </c>
      <c r="B26" s="244">
        <v>19858</v>
      </c>
      <c r="C26" s="245">
        <v>18523</v>
      </c>
      <c r="D26" s="246">
        <v>-6.722731392889515</v>
      </c>
      <c r="E26" s="247">
        <v>19635</v>
      </c>
      <c r="F26" s="248">
        <v>1112</v>
      </c>
      <c r="G26" s="249">
        <v>6.003347189980024</v>
      </c>
    </row>
    <row r="27" spans="1:7" ht="15.75" customHeight="1">
      <c r="A27" s="243" t="s">
        <v>73</v>
      </c>
      <c r="B27" s="244"/>
      <c r="C27" s="245"/>
      <c r="D27" s="246"/>
      <c r="E27" s="247">
        <v>41</v>
      </c>
      <c r="F27" s="248">
        <v>41</v>
      </c>
      <c r="G27" s="249"/>
    </row>
    <row r="28" spans="1:7" ht="15.75" customHeight="1">
      <c r="A28" s="243" t="s">
        <v>74</v>
      </c>
      <c r="B28" s="244">
        <v>3613</v>
      </c>
      <c r="C28" s="245">
        <v>3273</v>
      </c>
      <c r="D28" s="246">
        <v>-9.410462219761971</v>
      </c>
      <c r="E28" s="247">
        <v>6419</v>
      </c>
      <c r="F28" s="248">
        <v>3146</v>
      </c>
      <c r="G28" s="249">
        <v>96.11976779712802</v>
      </c>
    </row>
    <row r="29" spans="1:13" ht="15.75" customHeight="1">
      <c r="A29" s="243" t="s">
        <v>75</v>
      </c>
      <c r="B29" s="244">
        <v>44007</v>
      </c>
      <c r="C29" s="245">
        <v>39049</v>
      </c>
      <c r="D29" s="246">
        <v>-11.266389438043948</v>
      </c>
      <c r="E29" s="247">
        <v>35000</v>
      </c>
      <c r="F29" s="248">
        <v>-4049</v>
      </c>
      <c r="G29" s="249">
        <v>-10.369023534533534</v>
      </c>
      <c r="I29" s="219"/>
      <c r="J29" s="219"/>
      <c r="K29" s="219"/>
      <c r="L29" s="219"/>
      <c r="M29" s="219"/>
    </row>
    <row r="30" spans="1:7" ht="15.75" customHeight="1">
      <c r="A30" s="243" t="s">
        <v>76</v>
      </c>
      <c r="B30" s="244">
        <v>40546</v>
      </c>
      <c r="C30" s="245">
        <v>39049</v>
      </c>
      <c r="D30" s="246">
        <v>-3.6921027968233613</v>
      </c>
      <c r="E30" s="247">
        <v>35000</v>
      </c>
      <c r="F30" s="248">
        <v>-4049</v>
      </c>
      <c r="G30" s="249">
        <v>-10.369023534533534</v>
      </c>
    </row>
    <row r="31" spans="1:7" ht="15.75" customHeight="1">
      <c r="A31" s="243" t="s">
        <v>77</v>
      </c>
      <c r="B31" s="244">
        <v>112</v>
      </c>
      <c r="C31" s="245">
        <v>3209</v>
      </c>
      <c r="D31" s="246">
        <v>2765.1785714285716</v>
      </c>
      <c r="E31" s="247">
        <v>3000</v>
      </c>
      <c r="F31" s="248">
        <v>-209</v>
      </c>
      <c r="G31" s="249">
        <v>-6.512932377687754</v>
      </c>
    </row>
    <row r="32" spans="1:7" ht="15.75" customHeight="1">
      <c r="A32" s="243" t="s">
        <v>78</v>
      </c>
      <c r="B32" s="244">
        <v>8890</v>
      </c>
      <c r="C32" s="245">
        <v>9970</v>
      </c>
      <c r="D32" s="246">
        <v>12.148481439820022</v>
      </c>
      <c r="E32" s="247">
        <v>9064</v>
      </c>
      <c r="F32" s="248">
        <v>-906</v>
      </c>
      <c r="G32" s="249">
        <v>-9.087261785356068</v>
      </c>
    </row>
    <row r="33" spans="1:7" ht="15.75" customHeight="1">
      <c r="A33" s="243" t="s">
        <v>79</v>
      </c>
      <c r="B33" s="244">
        <v>23381</v>
      </c>
      <c r="C33" s="245">
        <v>37198</v>
      </c>
      <c r="D33" s="246">
        <v>59.09499165989479</v>
      </c>
      <c r="E33" s="247">
        <v>40240</v>
      </c>
      <c r="F33" s="248">
        <v>3042</v>
      </c>
      <c r="G33" s="249">
        <v>8.177859024678746</v>
      </c>
    </row>
    <row r="34" spans="1:7" ht="15.75" customHeight="1">
      <c r="A34" s="243" t="s">
        <v>80</v>
      </c>
      <c r="B34" s="244">
        <v>13538</v>
      </c>
      <c r="C34" s="245">
        <v>16606</v>
      </c>
      <c r="D34" s="246">
        <v>22.662136209188947</v>
      </c>
      <c r="E34" s="247">
        <v>18635</v>
      </c>
      <c r="F34" s="248">
        <v>2029</v>
      </c>
      <c r="G34" s="249">
        <v>12.218475249909671</v>
      </c>
    </row>
    <row r="35" spans="1:7" ht="15.75" customHeight="1">
      <c r="A35" s="243" t="s">
        <v>81</v>
      </c>
      <c r="B35" s="244">
        <v>5458</v>
      </c>
      <c r="C35" s="245">
        <v>24318</v>
      </c>
      <c r="D35" s="246">
        <v>345.547819714181</v>
      </c>
      <c r="E35" s="247">
        <v>26400</v>
      </c>
      <c r="F35" s="248">
        <v>2082</v>
      </c>
      <c r="G35" s="249">
        <v>8.56155933876141</v>
      </c>
    </row>
    <row r="36" spans="1:7" ht="15.75" customHeight="1">
      <c r="A36" s="243" t="s">
        <v>82</v>
      </c>
      <c r="B36" s="244">
        <v>419</v>
      </c>
      <c r="C36" s="245">
        <v>179</v>
      </c>
      <c r="D36" s="246">
        <v>-57.279236276849645</v>
      </c>
      <c r="E36" s="247">
        <v>100</v>
      </c>
      <c r="F36" s="248">
        <v>-79</v>
      </c>
      <c r="G36" s="249">
        <v>-44.134078212290504</v>
      </c>
    </row>
    <row r="37" spans="1:7" ht="15.75" customHeight="1">
      <c r="A37" s="243" t="s">
        <v>83</v>
      </c>
      <c r="B37" s="244">
        <v>4569</v>
      </c>
      <c r="C37" s="245">
        <v>4229</v>
      </c>
      <c r="D37" s="246">
        <v>-7.441453272050777</v>
      </c>
      <c r="E37" s="247">
        <v>4500</v>
      </c>
      <c r="F37" s="248">
        <v>271</v>
      </c>
      <c r="G37" s="249">
        <v>6.408134310711752</v>
      </c>
    </row>
    <row r="38" spans="1:7" ht="15.75" customHeight="1">
      <c r="A38" s="243" t="s">
        <v>84</v>
      </c>
      <c r="B38" s="244">
        <v>7191</v>
      </c>
      <c r="C38" s="245">
        <v>32542</v>
      </c>
      <c r="D38" s="246">
        <v>352.5378945904603</v>
      </c>
      <c r="E38" s="247">
        <v>43699</v>
      </c>
      <c r="F38" s="248">
        <v>11157</v>
      </c>
      <c r="G38" s="249">
        <v>34.284924098088624</v>
      </c>
    </row>
    <row r="39" spans="1:7" ht="15" customHeight="1">
      <c r="A39" s="243" t="s">
        <v>269</v>
      </c>
      <c r="B39" s="248">
        <v>973134</v>
      </c>
      <c r="C39" s="248">
        <v>901957</v>
      </c>
      <c r="D39" s="246">
        <v>-7.314203388228137</v>
      </c>
      <c r="E39" s="248">
        <v>957691.979</v>
      </c>
      <c r="F39" s="248">
        <v>55734.97900000005</v>
      </c>
      <c r="G39" s="249">
        <v>6.1793388154867745</v>
      </c>
    </row>
    <row r="40" spans="1:7" ht="15" customHeight="1">
      <c r="A40" s="243" t="s">
        <v>270</v>
      </c>
      <c r="B40" s="244">
        <v>139221</v>
      </c>
      <c r="C40" s="253">
        <v>196379</v>
      </c>
      <c r="D40" s="246">
        <v>41.05558787826549</v>
      </c>
      <c r="E40" s="253">
        <v>206574</v>
      </c>
      <c r="F40" s="248">
        <v>10195</v>
      </c>
      <c r="G40" s="249">
        <v>5.191491961971494</v>
      </c>
    </row>
    <row r="41" spans="1:13" s="218" customFormat="1" ht="15" customHeight="1">
      <c r="A41" s="242" t="s">
        <v>271</v>
      </c>
      <c r="B41" s="237">
        <v>1095764.0952380951</v>
      </c>
      <c r="C41" s="237">
        <v>1029686.0476190476</v>
      </c>
      <c r="D41" s="238">
        <v>-6.030316918231353</v>
      </c>
      <c r="E41" s="237">
        <v>1094522.9619523808</v>
      </c>
      <c r="F41" s="240">
        <v>64836.91433333326</v>
      </c>
      <c r="G41" s="241">
        <v>6.2967653570965885</v>
      </c>
      <c r="I41" s="220"/>
      <c r="J41" s="220"/>
      <c r="K41" s="220"/>
      <c r="L41" s="220"/>
      <c r="M41" s="220"/>
    </row>
    <row r="42" spans="1:7" ht="15.75" customHeight="1">
      <c r="A42" s="243" t="s">
        <v>272</v>
      </c>
      <c r="B42" s="244">
        <v>496090</v>
      </c>
      <c r="C42" s="244">
        <v>465978.3333333334</v>
      </c>
      <c r="D42" s="246">
        <v>-6.069799162786314</v>
      </c>
      <c r="E42" s="245">
        <v>491946.6666666666</v>
      </c>
      <c r="F42" s="248">
        <v>25968.333333333256</v>
      </c>
      <c r="G42" s="246">
        <v>5.2786887467476</v>
      </c>
    </row>
    <row r="43" spans="1:7" ht="15.75" customHeight="1">
      <c r="A43" s="243" t="s">
        <v>273</v>
      </c>
      <c r="B43" s="244">
        <v>1251</v>
      </c>
      <c r="C43" s="244">
        <v>58</v>
      </c>
      <c r="D43" s="246"/>
      <c r="E43" s="245"/>
      <c r="F43" s="248"/>
      <c r="G43" s="246"/>
    </row>
    <row r="44" spans="1:7" ht="15.75" customHeight="1">
      <c r="A44" s="243" t="s">
        <v>274</v>
      </c>
      <c r="B44" s="244">
        <v>204654</v>
      </c>
      <c r="C44" s="244">
        <v>129627</v>
      </c>
      <c r="D44" s="246">
        <v>-36.66041220792166</v>
      </c>
      <c r="E44" s="254">
        <v>137407</v>
      </c>
      <c r="F44" s="255">
        <v>7780</v>
      </c>
      <c r="G44" s="256">
        <v>5.662011396799289</v>
      </c>
    </row>
    <row r="45" spans="1:7" ht="15.75" customHeight="1">
      <c r="A45" s="243" t="s">
        <v>275</v>
      </c>
      <c r="B45" s="244">
        <v>383948</v>
      </c>
      <c r="C45" s="244">
        <v>424272.3333333334</v>
      </c>
      <c r="D45" s="246">
        <v>10.502550692628526</v>
      </c>
      <c r="E45" s="244">
        <v>454834.12799999997</v>
      </c>
      <c r="F45" s="248">
        <v>30561.794666666596</v>
      </c>
      <c r="G45" s="246">
        <v>6.719327505403595</v>
      </c>
    </row>
    <row r="46" spans="1:7" ht="15.75" customHeight="1">
      <c r="A46" s="243" t="s">
        <v>276</v>
      </c>
      <c r="B46" s="244">
        <v>31.666666666666668</v>
      </c>
      <c r="C46" s="244">
        <v>136.66666666666666</v>
      </c>
      <c r="D46" s="246">
        <v>331.578947368421</v>
      </c>
      <c r="E46" s="244">
        <v>144.955</v>
      </c>
      <c r="F46" s="248">
        <v>8.288333333333355</v>
      </c>
      <c r="G46" s="246">
        <v>5.717866464305029</v>
      </c>
    </row>
    <row r="47" spans="1:7" ht="15.75" customHeight="1">
      <c r="A47" s="243" t="s">
        <v>277</v>
      </c>
      <c r="B47" s="244">
        <v>9645.857142857143</v>
      </c>
      <c r="C47" s="244">
        <v>9453.42857142857</v>
      </c>
      <c r="D47" s="246">
        <v>-1.9949349091393893</v>
      </c>
      <c r="E47" s="244">
        <v>10020.498000000001</v>
      </c>
      <c r="F47" s="248">
        <v>567.0694285714308</v>
      </c>
      <c r="G47" s="246">
        <v>5.659094274270907</v>
      </c>
    </row>
    <row r="48" spans="1:7" ht="15.75" customHeight="1">
      <c r="A48" s="243" t="s">
        <v>278</v>
      </c>
      <c r="B48" s="244">
        <v>143.57142857142858</v>
      </c>
      <c r="C48" s="244">
        <v>160.2857142857143</v>
      </c>
      <c r="D48" s="246">
        <v>11.641791044776124</v>
      </c>
      <c r="E48" s="244">
        <v>169.71428571428572</v>
      </c>
      <c r="F48" s="248">
        <v>9.428571428571416</v>
      </c>
      <c r="G48" s="246">
        <v>5.555555555555548</v>
      </c>
    </row>
    <row r="49" spans="1:13" s="219" customFormat="1" ht="33" customHeight="1">
      <c r="A49" s="257"/>
      <c r="B49" s="257"/>
      <c r="C49" s="258"/>
      <c r="D49" s="257"/>
      <c r="E49" s="259"/>
      <c r="F49" s="257"/>
      <c r="G49" s="257"/>
      <c r="I49" s="220"/>
      <c r="J49" s="220"/>
      <c r="K49" s="220"/>
      <c r="L49" s="220"/>
      <c r="M49" s="220"/>
    </row>
  </sheetData>
  <sheetProtection/>
  <mergeCells count="7">
    <mergeCell ref="A2:G2"/>
    <mergeCell ref="C3:G3"/>
    <mergeCell ref="C4:D4"/>
    <mergeCell ref="E4:G4"/>
    <mergeCell ref="A49:G49"/>
    <mergeCell ref="A4:A5"/>
    <mergeCell ref="B4:B5"/>
  </mergeCells>
  <printOptions horizontalCentered="1"/>
  <pageMargins left="0.7086614173228347" right="0.7086614173228347" top="0.7480314960629921" bottom="0.31496062992125984" header="0.31496062992125984" footer="0.31496062992125984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27"/>
  <sheetViews>
    <sheetView view="pageBreakPreview" zoomScale="90" zoomScaleSheetLayoutView="90" workbookViewId="0" topLeftCell="A1">
      <selection activeCell="C20" sqref="C20"/>
    </sheetView>
  </sheetViews>
  <sheetFormatPr defaultColWidth="9.00390625" defaultRowHeight="13.5"/>
  <cols>
    <col min="1" max="1" width="28.375" style="200" customWidth="1"/>
    <col min="2" max="2" width="11.125" style="201" customWidth="1"/>
    <col min="3" max="3" width="9.875" style="201" customWidth="1"/>
    <col min="4" max="4" width="11.50390625" style="201" customWidth="1"/>
    <col min="5" max="6" width="9.875" style="201" customWidth="1"/>
    <col min="7" max="7" width="11.375" style="201" customWidth="1"/>
    <col min="8" max="8" width="9.625" style="202" customWidth="1"/>
    <col min="9" max="9" width="64.75390625" style="203" customWidth="1"/>
    <col min="10" max="16384" width="9.00390625" style="203" customWidth="1"/>
  </cols>
  <sheetData>
    <row r="1" ht="18" customHeight="1">
      <c r="A1" s="204" t="s">
        <v>13</v>
      </c>
    </row>
    <row r="2" spans="1:8" ht="30" customHeight="1">
      <c r="A2" s="205" t="s">
        <v>14</v>
      </c>
      <c r="B2" s="205"/>
      <c r="C2" s="205"/>
      <c r="D2" s="205"/>
      <c r="E2" s="205"/>
      <c r="F2" s="205"/>
      <c r="G2" s="205"/>
      <c r="H2" s="205"/>
    </row>
    <row r="3" spans="1:8" ht="20.25" customHeight="1">
      <c r="A3" s="206"/>
      <c r="B3" s="207"/>
      <c r="C3" s="207"/>
      <c r="D3" s="207"/>
      <c r="E3" s="208" t="s">
        <v>41</v>
      </c>
      <c r="F3" s="208"/>
      <c r="G3" s="208"/>
      <c r="H3" s="208"/>
    </row>
    <row r="4" spans="1:8" ht="25.5" customHeight="1">
      <c r="A4" s="209" t="s">
        <v>86</v>
      </c>
      <c r="B4" s="209" t="s">
        <v>279</v>
      </c>
      <c r="C4" s="209"/>
      <c r="D4" s="209"/>
      <c r="E4" s="209" t="s">
        <v>280</v>
      </c>
      <c r="F4" s="209"/>
      <c r="G4" s="209"/>
      <c r="H4" s="210" t="s">
        <v>281</v>
      </c>
    </row>
    <row r="5" spans="1:8" ht="36.75" customHeight="1">
      <c r="A5" s="209"/>
      <c r="B5" s="209" t="s">
        <v>282</v>
      </c>
      <c r="C5" s="209" t="s">
        <v>283</v>
      </c>
      <c r="D5" s="209" t="s">
        <v>284</v>
      </c>
      <c r="E5" s="209" t="s">
        <v>282</v>
      </c>
      <c r="F5" s="209" t="s">
        <v>283</v>
      </c>
      <c r="G5" s="209" t="s">
        <v>284</v>
      </c>
      <c r="H5" s="210"/>
    </row>
    <row r="6" spans="1:8" s="199" customFormat="1" ht="25.5" customHeight="1">
      <c r="A6" s="211" t="s">
        <v>87</v>
      </c>
      <c r="B6" s="212">
        <v>1989301</v>
      </c>
      <c r="C6" s="212">
        <v>1439301</v>
      </c>
      <c r="D6" s="212">
        <v>550000</v>
      </c>
      <c r="E6" s="212">
        <v>1989851</v>
      </c>
      <c r="F6" s="212">
        <v>1539851</v>
      </c>
      <c r="G6" s="212">
        <v>450000</v>
      </c>
      <c r="H6" s="213">
        <v>0.02764790245417863</v>
      </c>
    </row>
    <row r="7" spans="1:8" ht="30.75" customHeight="1">
      <c r="A7" s="214" t="s">
        <v>285</v>
      </c>
      <c r="B7" s="215">
        <v>220000</v>
      </c>
      <c r="C7" s="215">
        <v>214500</v>
      </c>
      <c r="D7" s="216">
        <v>5500</v>
      </c>
      <c r="E7" s="215">
        <v>220000</v>
      </c>
      <c r="F7" s="215">
        <v>214500</v>
      </c>
      <c r="G7" s="216">
        <v>5500</v>
      </c>
      <c r="H7" s="210">
        <v>0</v>
      </c>
    </row>
    <row r="8" spans="1:8" ht="30.75" customHeight="1">
      <c r="A8" s="214" t="s">
        <v>286</v>
      </c>
      <c r="B8" s="215">
        <v>2500</v>
      </c>
      <c r="C8" s="215">
        <v>2300</v>
      </c>
      <c r="D8" s="216">
        <v>200</v>
      </c>
      <c r="E8" s="215">
        <v>2500</v>
      </c>
      <c r="F8" s="215">
        <v>2300</v>
      </c>
      <c r="G8" s="216">
        <v>200</v>
      </c>
      <c r="H8" s="210">
        <v>0</v>
      </c>
    </row>
    <row r="9" spans="1:8" ht="30.75" customHeight="1">
      <c r="A9" s="214" t="s">
        <v>287</v>
      </c>
      <c r="B9" s="215">
        <v>61428</v>
      </c>
      <c r="C9" s="215">
        <v>54928</v>
      </c>
      <c r="D9" s="216">
        <v>6500</v>
      </c>
      <c r="E9" s="215">
        <v>76500</v>
      </c>
      <c r="F9" s="215">
        <v>70000</v>
      </c>
      <c r="G9" s="216">
        <v>6500</v>
      </c>
      <c r="H9" s="210">
        <v>24.536042195741356</v>
      </c>
    </row>
    <row r="10" spans="1:8" ht="30.75" customHeight="1">
      <c r="A10" s="214" t="s">
        <v>288</v>
      </c>
      <c r="B10" s="215">
        <v>228695</v>
      </c>
      <c r="C10" s="215">
        <v>178695</v>
      </c>
      <c r="D10" s="216">
        <v>50000</v>
      </c>
      <c r="E10" s="215">
        <v>250000</v>
      </c>
      <c r="F10" s="215">
        <v>200000</v>
      </c>
      <c r="G10" s="216">
        <v>50000</v>
      </c>
      <c r="H10" s="210">
        <v>9.315901090972693</v>
      </c>
    </row>
    <row r="11" spans="1:8" ht="30.75" customHeight="1">
      <c r="A11" s="214" t="s">
        <v>289</v>
      </c>
      <c r="B11" s="215">
        <v>45012</v>
      </c>
      <c r="C11" s="215">
        <v>23012</v>
      </c>
      <c r="D11" s="216">
        <v>22000</v>
      </c>
      <c r="E11" s="215">
        <v>48000</v>
      </c>
      <c r="F11" s="215">
        <v>28000</v>
      </c>
      <c r="G11" s="216">
        <v>20000</v>
      </c>
      <c r="H11" s="210">
        <v>6.63822980538523</v>
      </c>
    </row>
    <row r="12" spans="1:8" ht="30.75" customHeight="1">
      <c r="A12" s="214" t="s">
        <v>290</v>
      </c>
      <c r="B12" s="215">
        <v>35013</v>
      </c>
      <c r="C12" s="215">
        <v>25013</v>
      </c>
      <c r="D12" s="216">
        <v>10000</v>
      </c>
      <c r="E12" s="215">
        <v>40000</v>
      </c>
      <c r="F12" s="215">
        <v>35000</v>
      </c>
      <c r="G12" s="216">
        <v>5000</v>
      </c>
      <c r="H12" s="210">
        <v>14.243281067032246</v>
      </c>
    </row>
    <row r="13" spans="1:8" ht="30.75" customHeight="1">
      <c r="A13" s="214" t="s">
        <v>291</v>
      </c>
      <c r="B13" s="215">
        <v>185208</v>
      </c>
      <c r="C13" s="215">
        <v>130208</v>
      </c>
      <c r="D13" s="216">
        <v>55000</v>
      </c>
      <c r="E13" s="215">
        <v>200000</v>
      </c>
      <c r="F13" s="215">
        <v>165000</v>
      </c>
      <c r="G13" s="216">
        <v>35000</v>
      </c>
      <c r="H13" s="210">
        <v>7.98669603904799</v>
      </c>
    </row>
    <row r="14" spans="1:8" ht="30.75" customHeight="1">
      <c r="A14" s="214" t="s">
        <v>292</v>
      </c>
      <c r="B14" s="215">
        <v>150277</v>
      </c>
      <c r="C14" s="215">
        <v>85277</v>
      </c>
      <c r="D14" s="216">
        <v>65000</v>
      </c>
      <c r="E14" s="215">
        <v>160000</v>
      </c>
      <c r="F14" s="215">
        <v>110000</v>
      </c>
      <c r="G14" s="216">
        <v>50000</v>
      </c>
      <c r="H14" s="210">
        <v>6.470051970694119</v>
      </c>
    </row>
    <row r="15" spans="1:8" ht="30.75" customHeight="1">
      <c r="A15" s="214" t="s">
        <v>293</v>
      </c>
      <c r="B15" s="215">
        <v>138921</v>
      </c>
      <c r="C15" s="215">
        <v>76921</v>
      </c>
      <c r="D15" s="216">
        <v>62000</v>
      </c>
      <c r="E15" s="215">
        <v>156500</v>
      </c>
      <c r="F15" s="215">
        <v>100000</v>
      </c>
      <c r="G15" s="216">
        <v>56500</v>
      </c>
      <c r="H15" s="210">
        <v>12.653954405741393</v>
      </c>
    </row>
    <row r="16" spans="1:8" ht="30.75" customHeight="1">
      <c r="A16" s="214" t="s">
        <v>294</v>
      </c>
      <c r="B16" s="215">
        <v>302952</v>
      </c>
      <c r="C16" s="215">
        <v>230952</v>
      </c>
      <c r="D16" s="216">
        <v>72000</v>
      </c>
      <c r="E16" s="215">
        <v>190000</v>
      </c>
      <c r="F16" s="215">
        <v>150000</v>
      </c>
      <c r="G16" s="216">
        <v>40000</v>
      </c>
      <c r="H16" s="210">
        <v>-37.28379413240381</v>
      </c>
    </row>
    <row r="17" spans="1:8" ht="30.75" customHeight="1">
      <c r="A17" s="214" t="s">
        <v>295</v>
      </c>
      <c r="B17" s="215">
        <v>248712</v>
      </c>
      <c r="C17" s="215">
        <v>193712</v>
      </c>
      <c r="D17" s="216">
        <v>55000</v>
      </c>
      <c r="E17" s="215">
        <v>258000</v>
      </c>
      <c r="F17" s="215">
        <v>208000</v>
      </c>
      <c r="G17" s="216">
        <v>50000</v>
      </c>
      <c r="H17" s="210">
        <v>3.7344398340248963</v>
      </c>
    </row>
    <row r="18" spans="1:8" ht="30.75" customHeight="1">
      <c r="A18" s="214" t="s">
        <v>296</v>
      </c>
      <c r="B18" s="215">
        <v>140293</v>
      </c>
      <c r="C18" s="215">
        <v>100293</v>
      </c>
      <c r="D18" s="216">
        <v>40000</v>
      </c>
      <c r="E18" s="215">
        <v>110000</v>
      </c>
      <c r="F18" s="215">
        <v>80000</v>
      </c>
      <c r="G18" s="216">
        <v>30000</v>
      </c>
      <c r="H18" s="210">
        <v>-21.59266677596174</v>
      </c>
    </row>
    <row r="19" spans="1:8" ht="30.75" customHeight="1">
      <c r="A19" s="214" t="s">
        <v>297</v>
      </c>
      <c r="B19" s="215">
        <v>94087</v>
      </c>
      <c r="C19" s="215">
        <v>44087</v>
      </c>
      <c r="D19" s="216">
        <v>50000</v>
      </c>
      <c r="E19" s="215">
        <v>100000</v>
      </c>
      <c r="F19" s="215">
        <v>50000</v>
      </c>
      <c r="G19" s="216">
        <v>50000</v>
      </c>
      <c r="H19" s="210">
        <v>6.284608925781457</v>
      </c>
    </row>
    <row r="20" spans="1:8" ht="30.75" customHeight="1">
      <c r="A20" s="214" t="s">
        <v>298</v>
      </c>
      <c r="B20" s="215">
        <v>27039</v>
      </c>
      <c r="C20" s="215">
        <v>9039</v>
      </c>
      <c r="D20" s="216">
        <v>18000</v>
      </c>
      <c r="E20" s="215">
        <v>48000</v>
      </c>
      <c r="F20" s="215">
        <v>30000</v>
      </c>
      <c r="G20" s="216">
        <v>18000</v>
      </c>
      <c r="H20" s="210">
        <v>77.521358038389</v>
      </c>
    </row>
    <row r="21" spans="1:8" ht="30.75" customHeight="1">
      <c r="A21" s="214" t="s">
        <v>102</v>
      </c>
      <c r="B21" s="215">
        <v>2000</v>
      </c>
      <c r="C21" s="215">
        <v>200</v>
      </c>
      <c r="D21" s="216">
        <v>1800</v>
      </c>
      <c r="E21" s="215">
        <v>5800</v>
      </c>
      <c r="F21" s="215">
        <v>4000</v>
      </c>
      <c r="G21" s="216">
        <v>1800</v>
      </c>
      <c r="H21" s="210">
        <v>190</v>
      </c>
    </row>
    <row r="22" spans="1:8" ht="30.75" customHeight="1">
      <c r="A22" s="214" t="s">
        <v>299</v>
      </c>
      <c r="B22" s="215">
        <v>12937</v>
      </c>
      <c r="C22" s="215">
        <v>11937</v>
      </c>
      <c r="D22" s="216">
        <v>1000</v>
      </c>
      <c r="E22" s="215">
        <v>12000</v>
      </c>
      <c r="F22" s="215">
        <v>11000</v>
      </c>
      <c r="G22" s="216">
        <v>1000</v>
      </c>
      <c r="H22" s="210">
        <v>-7.242791991961043</v>
      </c>
    </row>
    <row r="23" spans="1:8" ht="30.75" customHeight="1">
      <c r="A23" s="214" t="s">
        <v>104</v>
      </c>
      <c r="B23" s="215">
        <v>46877</v>
      </c>
      <c r="C23" s="215">
        <v>26877</v>
      </c>
      <c r="D23" s="216">
        <v>20000</v>
      </c>
      <c r="E23" s="215">
        <v>55000</v>
      </c>
      <c r="F23" s="215">
        <v>35000</v>
      </c>
      <c r="G23" s="216">
        <v>20000</v>
      </c>
      <c r="H23" s="210">
        <v>17.328327324700812</v>
      </c>
    </row>
    <row r="24" spans="1:8" ht="30.75" customHeight="1">
      <c r="A24" s="214" t="s">
        <v>300</v>
      </c>
      <c r="B24" s="215">
        <v>16700</v>
      </c>
      <c r="C24" s="215">
        <v>6200</v>
      </c>
      <c r="D24" s="216">
        <v>10500</v>
      </c>
      <c r="E24" s="215">
        <v>12000</v>
      </c>
      <c r="F24" s="215">
        <v>7000</v>
      </c>
      <c r="G24" s="216">
        <v>5000</v>
      </c>
      <c r="H24" s="210">
        <v>-28.143712574850298</v>
      </c>
    </row>
    <row r="25" spans="1:8" ht="30.75" customHeight="1">
      <c r="A25" s="214" t="s">
        <v>106</v>
      </c>
      <c r="B25" s="215">
        <v>17850</v>
      </c>
      <c r="C25" s="215">
        <v>12350</v>
      </c>
      <c r="D25" s="216">
        <v>5500</v>
      </c>
      <c r="E25" s="215">
        <v>17850</v>
      </c>
      <c r="F25" s="215">
        <v>12350</v>
      </c>
      <c r="G25" s="216">
        <v>5500</v>
      </c>
      <c r="H25" s="210">
        <v>0</v>
      </c>
    </row>
    <row r="26" spans="1:8" ht="30.75" customHeight="1">
      <c r="A26" s="214" t="s">
        <v>301</v>
      </c>
      <c r="B26" s="215">
        <v>10000</v>
      </c>
      <c r="C26" s="215">
        <v>10000</v>
      </c>
      <c r="D26" s="216"/>
      <c r="E26" s="215">
        <v>15000</v>
      </c>
      <c r="F26" s="215">
        <v>15000</v>
      </c>
      <c r="G26" s="216"/>
      <c r="H26" s="210">
        <v>50</v>
      </c>
    </row>
    <row r="27" spans="1:8" ht="30.75" customHeight="1">
      <c r="A27" s="214" t="s">
        <v>302</v>
      </c>
      <c r="B27" s="215">
        <v>2800</v>
      </c>
      <c r="C27" s="215">
        <v>2800</v>
      </c>
      <c r="D27" s="216"/>
      <c r="E27" s="215">
        <v>12701</v>
      </c>
      <c r="F27" s="215">
        <v>12701</v>
      </c>
      <c r="G27" s="216"/>
      <c r="H27" s="210">
        <v>353.6071428571429</v>
      </c>
    </row>
  </sheetData>
  <sheetProtection/>
  <mergeCells count="6">
    <mergeCell ref="A2:H2"/>
    <mergeCell ref="E3:H3"/>
    <mergeCell ref="B4:D4"/>
    <mergeCell ref="E4:G4"/>
    <mergeCell ref="A4:A5"/>
    <mergeCell ref="H4:H5"/>
  </mergeCells>
  <printOptions horizontalCentered="1"/>
  <pageMargins left="0.7086614173228347" right="0.4724409448818898" top="0.7480314960629921" bottom="0.7480314960629921" header="0.31496062992125984" footer="0.31496062992125984"/>
  <pageSetup horizontalDpi="600" verticalDpi="6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597"/>
  <sheetViews>
    <sheetView zoomScaleSheetLayoutView="100" workbookViewId="0" topLeftCell="A1">
      <selection activeCell="M13" sqref="M13"/>
    </sheetView>
  </sheetViews>
  <sheetFormatPr defaultColWidth="7.875" defaultRowHeight="13.5"/>
  <cols>
    <col min="1" max="1" width="9.875" style="176" customWidth="1"/>
    <col min="2" max="2" width="44.00390625" style="177" customWidth="1"/>
    <col min="3" max="3" width="19.625" style="178" customWidth="1"/>
    <col min="4" max="4" width="14.25390625" style="177" hidden="1" customWidth="1"/>
    <col min="5" max="16384" width="7.875" style="177" customWidth="1"/>
  </cols>
  <sheetData>
    <row r="1" ht="24" customHeight="1">
      <c r="A1" s="179" t="s">
        <v>15</v>
      </c>
    </row>
    <row r="2" spans="1:3" ht="63.75" customHeight="1">
      <c r="A2" s="180" t="s">
        <v>303</v>
      </c>
      <c r="B2" s="181"/>
      <c r="C2" s="182"/>
    </row>
    <row r="3" spans="1:3" ht="16.5" customHeight="1">
      <c r="A3" s="183"/>
      <c r="B3" s="184"/>
      <c r="C3" s="185" t="s">
        <v>41</v>
      </c>
    </row>
    <row r="4" spans="1:3" ht="26.25" customHeight="1">
      <c r="A4" s="186" t="s">
        <v>304</v>
      </c>
      <c r="B4" s="187" t="s">
        <v>305</v>
      </c>
      <c r="C4" s="188" t="s">
        <v>306</v>
      </c>
    </row>
    <row r="5" spans="1:3" ht="18" customHeight="1">
      <c r="A5" s="189" t="s">
        <v>239</v>
      </c>
      <c r="B5" s="190"/>
      <c r="C5" s="191">
        <f>C6+C141+C147+C180+C207+C235+C265+C346+C390+C418+C433+C499+C513+C538+C549+C554+C563+C571+C576+C595+C594</f>
        <v>1539851.377441092</v>
      </c>
    </row>
    <row r="6" spans="1:4" s="173" customFormat="1" ht="15">
      <c r="A6" s="192">
        <v>201</v>
      </c>
      <c r="B6" s="193" t="s">
        <v>307</v>
      </c>
      <c r="C6" s="194">
        <f>C7+C15+C22+C32+C42+C50+C60+C62+C66+C68+C73+C79+C82+C87+C90+C95+C99+C103+C108+C114+C118+C122+C128+C131+C139</f>
        <v>214500.3774410919</v>
      </c>
      <c r="D6" s="173">
        <f aca="true" t="shared" si="0" ref="D6:D11">LEN(A6)</f>
        <v>3</v>
      </c>
    </row>
    <row r="7" spans="1:4" s="174" customFormat="1" ht="15">
      <c r="A7" s="192">
        <v>20101</v>
      </c>
      <c r="B7" s="193" t="s">
        <v>308</v>
      </c>
      <c r="C7" s="194">
        <f>SUM(C8:C14)</f>
        <v>3066</v>
      </c>
      <c r="D7" s="173">
        <f t="shared" si="0"/>
        <v>5</v>
      </c>
    </row>
    <row r="8" spans="1:4" ht="15">
      <c r="A8" s="195">
        <v>2010101</v>
      </c>
      <c r="B8" s="196" t="s">
        <v>309</v>
      </c>
      <c r="C8" s="194">
        <v>1124</v>
      </c>
      <c r="D8" s="173">
        <f t="shared" si="0"/>
        <v>7</v>
      </c>
    </row>
    <row r="9" spans="1:4" ht="15">
      <c r="A9" s="195">
        <v>2010102</v>
      </c>
      <c r="B9" s="196" t="s">
        <v>310</v>
      </c>
      <c r="C9" s="194">
        <v>610</v>
      </c>
      <c r="D9" s="173">
        <f t="shared" si="0"/>
        <v>7</v>
      </c>
    </row>
    <row r="10" spans="1:4" ht="15">
      <c r="A10" s="195">
        <v>2010103</v>
      </c>
      <c r="B10" s="196" t="s">
        <v>311</v>
      </c>
      <c r="C10" s="194">
        <v>800</v>
      </c>
      <c r="D10" s="173">
        <f t="shared" si="0"/>
        <v>7</v>
      </c>
    </row>
    <row r="11" spans="1:4" ht="15">
      <c r="A11" s="195">
        <v>2010104</v>
      </c>
      <c r="B11" s="196" t="s">
        <v>312</v>
      </c>
      <c r="C11" s="194">
        <v>251</v>
      </c>
      <c r="D11" s="173">
        <f t="shared" si="0"/>
        <v>7</v>
      </c>
    </row>
    <row r="12" spans="1:4" ht="15">
      <c r="A12" s="195">
        <v>2010106</v>
      </c>
      <c r="B12" s="196" t="s">
        <v>313</v>
      </c>
      <c r="C12" s="194">
        <v>30</v>
      </c>
      <c r="D12" s="173"/>
    </row>
    <row r="13" spans="1:4" ht="15">
      <c r="A13" s="195">
        <v>2010108</v>
      </c>
      <c r="B13" s="196" t="s">
        <v>314</v>
      </c>
      <c r="C13" s="194">
        <v>245</v>
      </c>
      <c r="D13" s="173">
        <f aca="true" t="shared" si="1" ref="D13:D34">LEN(A13)</f>
        <v>7</v>
      </c>
    </row>
    <row r="14" spans="1:4" ht="15">
      <c r="A14" s="195">
        <v>2010199</v>
      </c>
      <c r="B14" s="196" t="s">
        <v>315</v>
      </c>
      <c r="C14" s="194">
        <v>6</v>
      </c>
      <c r="D14" s="173">
        <f t="shared" si="1"/>
        <v>7</v>
      </c>
    </row>
    <row r="15" spans="1:4" s="174" customFormat="1" ht="15">
      <c r="A15" s="192" t="s">
        <v>316</v>
      </c>
      <c r="B15" s="193" t="s">
        <v>317</v>
      </c>
      <c r="C15" s="194">
        <f>SUM(C16:C21)</f>
        <v>1711</v>
      </c>
      <c r="D15" s="173">
        <f t="shared" si="1"/>
        <v>5</v>
      </c>
    </row>
    <row r="16" spans="1:4" ht="15">
      <c r="A16" s="195" t="s">
        <v>318</v>
      </c>
      <c r="B16" s="196" t="s">
        <v>309</v>
      </c>
      <c r="C16" s="194">
        <v>846</v>
      </c>
      <c r="D16" s="173">
        <f t="shared" si="1"/>
        <v>7</v>
      </c>
    </row>
    <row r="17" spans="1:4" ht="15">
      <c r="A17" s="195" t="s">
        <v>319</v>
      </c>
      <c r="B17" s="196" t="s">
        <v>310</v>
      </c>
      <c r="C17" s="194">
        <v>313</v>
      </c>
      <c r="D17" s="173">
        <f t="shared" si="1"/>
        <v>7</v>
      </c>
    </row>
    <row r="18" spans="1:4" ht="15">
      <c r="A18" s="195" t="s">
        <v>320</v>
      </c>
      <c r="B18" s="196" t="s">
        <v>311</v>
      </c>
      <c r="C18" s="194">
        <v>302</v>
      </c>
      <c r="D18" s="173">
        <f t="shared" si="1"/>
        <v>7</v>
      </c>
    </row>
    <row r="19" spans="1:4" ht="15">
      <c r="A19" s="195" t="s">
        <v>321</v>
      </c>
      <c r="B19" s="196" t="s">
        <v>322</v>
      </c>
      <c r="C19" s="194">
        <v>180</v>
      </c>
      <c r="D19" s="173">
        <f t="shared" si="1"/>
        <v>7</v>
      </c>
    </row>
    <row r="20" spans="1:4" ht="15">
      <c r="A20" s="195" t="s">
        <v>323</v>
      </c>
      <c r="B20" s="196" t="s">
        <v>324</v>
      </c>
      <c r="C20" s="194">
        <v>5</v>
      </c>
      <c r="D20" s="173">
        <f t="shared" si="1"/>
        <v>7</v>
      </c>
    </row>
    <row r="21" spans="1:4" ht="15">
      <c r="A21" s="195" t="s">
        <v>325</v>
      </c>
      <c r="B21" s="196" t="s">
        <v>326</v>
      </c>
      <c r="C21" s="194">
        <v>65</v>
      </c>
      <c r="D21" s="173">
        <f t="shared" si="1"/>
        <v>7</v>
      </c>
    </row>
    <row r="22" spans="1:4" s="174" customFormat="1" ht="15">
      <c r="A22" s="192" t="s">
        <v>327</v>
      </c>
      <c r="B22" s="193" t="s">
        <v>328</v>
      </c>
      <c r="C22" s="194">
        <f>SUM(C23:C31)</f>
        <v>80182.3774410919</v>
      </c>
      <c r="D22" s="173">
        <f t="shared" si="1"/>
        <v>5</v>
      </c>
    </row>
    <row r="23" spans="1:4" ht="15">
      <c r="A23" s="195" t="s">
        <v>329</v>
      </c>
      <c r="B23" s="196" t="s">
        <v>309</v>
      </c>
      <c r="C23" s="197">
        <v>58564</v>
      </c>
      <c r="D23" s="173">
        <f t="shared" si="1"/>
        <v>7</v>
      </c>
    </row>
    <row r="24" spans="1:4" ht="15">
      <c r="A24" s="195" t="s">
        <v>330</v>
      </c>
      <c r="B24" s="196" t="s">
        <v>310</v>
      </c>
      <c r="C24" s="197">
        <v>2516</v>
      </c>
      <c r="D24" s="173">
        <f t="shared" si="1"/>
        <v>7</v>
      </c>
    </row>
    <row r="25" spans="1:4" ht="15">
      <c r="A25" s="195" t="s">
        <v>331</v>
      </c>
      <c r="B25" s="196" t="s">
        <v>311</v>
      </c>
      <c r="C25" s="197">
        <v>2600.2019614575734</v>
      </c>
      <c r="D25" s="173">
        <f t="shared" si="1"/>
        <v>7</v>
      </c>
    </row>
    <row r="26" spans="1:4" ht="15">
      <c r="A26" s="195" t="s">
        <v>332</v>
      </c>
      <c r="B26" s="196" t="s">
        <v>333</v>
      </c>
      <c r="C26" s="197">
        <v>60</v>
      </c>
      <c r="D26" s="173">
        <f t="shared" si="1"/>
        <v>7</v>
      </c>
    </row>
    <row r="27" spans="1:4" ht="15">
      <c r="A27" s="195" t="s">
        <v>334</v>
      </c>
      <c r="B27" s="196" t="s">
        <v>335</v>
      </c>
      <c r="C27" s="197">
        <v>942</v>
      </c>
      <c r="D27" s="173">
        <f t="shared" si="1"/>
        <v>7</v>
      </c>
    </row>
    <row r="28" spans="1:4" ht="15">
      <c r="A28" s="195" t="s">
        <v>336</v>
      </c>
      <c r="B28" s="196" t="s">
        <v>337</v>
      </c>
      <c r="C28" s="197">
        <v>855</v>
      </c>
      <c r="D28" s="173">
        <f t="shared" si="1"/>
        <v>7</v>
      </c>
    </row>
    <row r="29" spans="1:4" ht="15">
      <c r="A29" s="195" t="s">
        <v>338</v>
      </c>
      <c r="B29" s="196" t="s">
        <v>339</v>
      </c>
      <c r="C29" s="197">
        <v>503</v>
      </c>
      <c r="D29" s="173">
        <f t="shared" si="1"/>
        <v>7</v>
      </c>
    </row>
    <row r="30" spans="1:4" ht="15">
      <c r="A30" s="195" t="s">
        <v>340</v>
      </c>
      <c r="B30" s="196" t="s">
        <v>341</v>
      </c>
      <c r="C30" s="197">
        <v>190.1754796343191</v>
      </c>
      <c r="D30" s="173">
        <f t="shared" si="1"/>
        <v>7</v>
      </c>
    </row>
    <row r="31" spans="1:4" ht="15">
      <c r="A31" s="195" t="s">
        <v>342</v>
      </c>
      <c r="B31" s="196" t="s">
        <v>343</v>
      </c>
      <c r="C31" s="197">
        <v>13952</v>
      </c>
      <c r="D31" s="173">
        <f t="shared" si="1"/>
        <v>7</v>
      </c>
    </row>
    <row r="32" spans="1:4" s="174" customFormat="1" ht="15">
      <c r="A32" s="192" t="s">
        <v>344</v>
      </c>
      <c r="B32" s="193" t="s">
        <v>345</v>
      </c>
      <c r="C32" s="194">
        <f>SUM(C33:C41)</f>
        <v>29975</v>
      </c>
      <c r="D32" s="173">
        <f t="shared" si="1"/>
        <v>5</v>
      </c>
    </row>
    <row r="33" spans="1:4" ht="15">
      <c r="A33" s="195" t="s">
        <v>346</v>
      </c>
      <c r="B33" s="196" t="s">
        <v>309</v>
      </c>
      <c r="C33" s="197">
        <v>11254</v>
      </c>
      <c r="D33" s="173">
        <f t="shared" si="1"/>
        <v>7</v>
      </c>
    </row>
    <row r="34" spans="1:4" ht="15">
      <c r="A34" s="195" t="s">
        <v>347</v>
      </c>
      <c r="B34" s="196" t="s">
        <v>310</v>
      </c>
      <c r="C34" s="197">
        <v>893</v>
      </c>
      <c r="D34" s="173">
        <f t="shared" si="1"/>
        <v>7</v>
      </c>
    </row>
    <row r="35" spans="1:4" ht="15">
      <c r="A35" s="195" t="s">
        <v>348</v>
      </c>
      <c r="B35" s="198" t="s">
        <v>311</v>
      </c>
      <c r="C35" s="197">
        <v>191</v>
      </c>
      <c r="D35" s="173"/>
    </row>
    <row r="36" spans="1:4" ht="15">
      <c r="A36" s="195" t="s">
        <v>349</v>
      </c>
      <c r="B36" s="196" t="s">
        <v>350</v>
      </c>
      <c r="C36" s="197">
        <v>50</v>
      </c>
      <c r="D36" s="173">
        <f aca="true" t="shared" si="2" ref="D36:D101">LEN(A36)</f>
        <v>7</v>
      </c>
    </row>
    <row r="37" spans="1:4" ht="15">
      <c r="A37" s="195" t="s">
        <v>351</v>
      </c>
      <c r="B37" s="198" t="s">
        <v>352</v>
      </c>
      <c r="C37" s="197">
        <v>90</v>
      </c>
      <c r="D37" s="173"/>
    </row>
    <row r="38" spans="1:4" ht="15">
      <c r="A38" s="195" t="s">
        <v>353</v>
      </c>
      <c r="B38" s="198" t="s">
        <v>354</v>
      </c>
      <c r="C38" s="197">
        <v>260</v>
      </c>
      <c r="D38" s="173"/>
    </row>
    <row r="39" spans="1:4" ht="15">
      <c r="A39" s="195" t="s">
        <v>355</v>
      </c>
      <c r="B39" s="196" t="s">
        <v>356</v>
      </c>
      <c r="C39" s="197">
        <v>19</v>
      </c>
      <c r="D39" s="173">
        <f t="shared" si="2"/>
        <v>7</v>
      </c>
    </row>
    <row r="40" spans="1:4" ht="15">
      <c r="A40" s="195" t="s">
        <v>357</v>
      </c>
      <c r="B40" s="196" t="s">
        <v>341</v>
      </c>
      <c r="C40" s="197">
        <v>349</v>
      </c>
      <c r="D40" s="173">
        <f t="shared" si="2"/>
        <v>7</v>
      </c>
    </row>
    <row r="41" spans="1:4" ht="15">
      <c r="A41" s="195" t="s">
        <v>358</v>
      </c>
      <c r="B41" s="196" t="s">
        <v>359</v>
      </c>
      <c r="C41" s="197">
        <v>16869</v>
      </c>
      <c r="D41" s="173">
        <f t="shared" si="2"/>
        <v>7</v>
      </c>
    </row>
    <row r="42" spans="1:4" s="174" customFormat="1" ht="15">
      <c r="A42" s="192" t="s">
        <v>360</v>
      </c>
      <c r="B42" s="193" t="s">
        <v>361</v>
      </c>
      <c r="C42" s="194">
        <f>SUM(C43:C49)</f>
        <v>2687</v>
      </c>
      <c r="D42" s="173">
        <f t="shared" si="2"/>
        <v>5</v>
      </c>
    </row>
    <row r="43" spans="1:4" ht="15">
      <c r="A43" s="195" t="s">
        <v>362</v>
      </c>
      <c r="B43" s="196" t="s">
        <v>309</v>
      </c>
      <c r="C43" s="194">
        <v>157</v>
      </c>
      <c r="D43" s="173">
        <f t="shared" si="2"/>
        <v>7</v>
      </c>
    </row>
    <row r="44" spans="1:4" ht="15">
      <c r="A44" s="195" t="s">
        <v>363</v>
      </c>
      <c r="B44" s="196" t="s">
        <v>310</v>
      </c>
      <c r="C44" s="194">
        <v>30</v>
      </c>
      <c r="D44" s="173">
        <f t="shared" si="2"/>
        <v>7</v>
      </c>
    </row>
    <row r="45" spans="1:4" ht="15">
      <c r="A45" s="195" t="s">
        <v>364</v>
      </c>
      <c r="B45" s="196" t="s">
        <v>365</v>
      </c>
      <c r="C45" s="194">
        <v>617</v>
      </c>
      <c r="D45" s="173">
        <f t="shared" si="2"/>
        <v>7</v>
      </c>
    </row>
    <row r="46" spans="1:4" ht="15">
      <c r="A46" s="195" t="s">
        <v>366</v>
      </c>
      <c r="B46" s="196" t="s">
        <v>367</v>
      </c>
      <c r="C46" s="194">
        <v>245</v>
      </c>
      <c r="D46" s="173">
        <f t="shared" si="2"/>
        <v>7</v>
      </c>
    </row>
    <row r="47" spans="1:4" ht="15">
      <c r="A47" s="195" t="s">
        <v>368</v>
      </c>
      <c r="B47" s="196" t="s">
        <v>369</v>
      </c>
      <c r="C47" s="194">
        <v>56</v>
      </c>
      <c r="D47" s="173">
        <f t="shared" si="2"/>
        <v>7</v>
      </c>
    </row>
    <row r="48" spans="1:4" ht="15">
      <c r="A48" s="195" t="s">
        <v>370</v>
      </c>
      <c r="B48" s="196" t="s">
        <v>341</v>
      </c>
      <c r="C48" s="194">
        <v>331</v>
      </c>
      <c r="D48" s="173">
        <f t="shared" si="2"/>
        <v>7</v>
      </c>
    </row>
    <row r="49" spans="1:4" ht="15">
      <c r="A49" s="195" t="s">
        <v>371</v>
      </c>
      <c r="B49" s="196" t="s">
        <v>372</v>
      </c>
      <c r="C49" s="194">
        <v>1251</v>
      </c>
      <c r="D49" s="173">
        <f t="shared" si="2"/>
        <v>7</v>
      </c>
    </row>
    <row r="50" spans="1:4" s="174" customFormat="1" ht="15">
      <c r="A50" s="192" t="s">
        <v>373</v>
      </c>
      <c r="B50" s="193" t="s">
        <v>374</v>
      </c>
      <c r="C50" s="194">
        <f>SUM(C51:C59)</f>
        <v>12982</v>
      </c>
      <c r="D50" s="173">
        <f t="shared" si="2"/>
        <v>5</v>
      </c>
    </row>
    <row r="51" spans="1:4" ht="15">
      <c r="A51" s="195" t="s">
        <v>375</v>
      </c>
      <c r="B51" s="196" t="s">
        <v>309</v>
      </c>
      <c r="C51" s="194">
        <v>3833</v>
      </c>
      <c r="D51" s="173">
        <f t="shared" si="2"/>
        <v>7</v>
      </c>
    </row>
    <row r="52" spans="1:4" ht="15">
      <c r="A52" s="195" t="s">
        <v>376</v>
      </c>
      <c r="B52" s="196" t="s">
        <v>310</v>
      </c>
      <c r="C52" s="194">
        <v>280</v>
      </c>
      <c r="D52" s="173">
        <f t="shared" si="2"/>
        <v>7</v>
      </c>
    </row>
    <row r="53" spans="1:4" ht="15">
      <c r="A53" s="195" t="s">
        <v>377</v>
      </c>
      <c r="B53" s="196" t="s">
        <v>378</v>
      </c>
      <c r="C53" s="194">
        <v>300</v>
      </c>
      <c r="D53" s="173">
        <f t="shared" si="2"/>
        <v>7</v>
      </c>
    </row>
    <row r="54" spans="1:4" ht="15">
      <c r="A54" s="195" t="s">
        <v>379</v>
      </c>
      <c r="B54" s="196" t="s">
        <v>380</v>
      </c>
      <c r="C54" s="194">
        <v>320</v>
      </c>
      <c r="D54" s="173">
        <f t="shared" si="2"/>
        <v>7</v>
      </c>
    </row>
    <row r="55" spans="1:4" ht="15">
      <c r="A55" s="195" t="s">
        <v>381</v>
      </c>
      <c r="B55" s="196" t="s">
        <v>382</v>
      </c>
      <c r="C55" s="194">
        <v>98</v>
      </c>
      <c r="D55" s="173">
        <f t="shared" si="2"/>
        <v>7</v>
      </c>
    </row>
    <row r="56" spans="1:4" ht="15">
      <c r="A56" s="195" t="s">
        <v>383</v>
      </c>
      <c r="B56" s="196" t="s">
        <v>384</v>
      </c>
      <c r="C56" s="194">
        <v>298</v>
      </c>
      <c r="D56" s="173">
        <f t="shared" si="2"/>
        <v>7</v>
      </c>
    </row>
    <row r="57" spans="1:4" ht="15">
      <c r="A57" s="195" t="s">
        <v>385</v>
      </c>
      <c r="B57" s="196" t="s">
        <v>386</v>
      </c>
      <c r="C57" s="194">
        <v>3841</v>
      </c>
      <c r="D57" s="173">
        <f t="shared" si="2"/>
        <v>7</v>
      </c>
    </row>
    <row r="58" spans="1:4" ht="15">
      <c r="A58" s="195" t="s">
        <v>387</v>
      </c>
      <c r="B58" s="196" t="s">
        <v>341</v>
      </c>
      <c r="C58" s="194">
        <v>2200</v>
      </c>
      <c r="D58" s="173">
        <f t="shared" si="2"/>
        <v>7</v>
      </c>
    </row>
    <row r="59" spans="1:4" ht="15">
      <c r="A59" s="195" t="s">
        <v>388</v>
      </c>
      <c r="B59" s="196" t="s">
        <v>389</v>
      </c>
      <c r="C59" s="194">
        <v>1812</v>
      </c>
      <c r="D59" s="173">
        <f t="shared" si="2"/>
        <v>7</v>
      </c>
    </row>
    <row r="60" spans="1:4" s="174" customFormat="1" ht="15">
      <c r="A60" s="192" t="s">
        <v>390</v>
      </c>
      <c r="B60" s="193" t="s">
        <v>391</v>
      </c>
      <c r="C60" s="194">
        <f>C61</f>
        <v>15510</v>
      </c>
      <c r="D60" s="173">
        <f t="shared" si="2"/>
        <v>5</v>
      </c>
    </row>
    <row r="61" spans="1:4" ht="15">
      <c r="A61" s="195" t="s">
        <v>392</v>
      </c>
      <c r="B61" s="196" t="s">
        <v>393</v>
      </c>
      <c r="C61" s="194">
        <v>15510</v>
      </c>
      <c r="D61" s="173">
        <f t="shared" si="2"/>
        <v>7</v>
      </c>
    </row>
    <row r="62" spans="1:4" s="174" customFormat="1" ht="15">
      <c r="A62" s="192" t="s">
        <v>394</v>
      </c>
      <c r="B62" s="193" t="s">
        <v>395</v>
      </c>
      <c r="C62" s="194">
        <f>SUM(C63:C65)</f>
        <v>1223</v>
      </c>
      <c r="D62" s="173">
        <f t="shared" si="2"/>
        <v>5</v>
      </c>
    </row>
    <row r="63" spans="1:4" ht="15">
      <c r="A63" s="195" t="s">
        <v>396</v>
      </c>
      <c r="B63" s="196" t="s">
        <v>309</v>
      </c>
      <c r="C63" s="194">
        <v>758</v>
      </c>
      <c r="D63" s="173">
        <f t="shared" si="2"/>
        <v>7</v>
      </c>
    </row>
    <row r="64" spans="1:4" ht="15">
      <c r="A64" s="195" t="s">
        <v>397</v>
      </c>
      <c r="B64" s="196" t="s">
        <v>310</v>
      </c>
      <c r="C64" s="194">
        <v>60</v>
      </c>
      <c r="D64" s="173">
        <f t="shared" si="2"/>
        <v>7</v>
      </c>
    </row>
    <row r="65" spans="1:4" ht="15">
      <c r="A65" s="195" t="s">
        <v>398</v>
      </c>
      <c r="B65" s="196" t="s">
        <v>399</v>
      </c>
      <c r="C65" s="194">
        <v>405</v>
      </c>
      <c r="D65" s="173">
        <f t="shared" si="2"/>
        <v>7</v>
      </c>
    </row>
    <row r="66" spans="1:4" s="174" customFormat="1" ht="15">
      <c r="A66" s="192" t="s">
        <v>400</v>
      </c>
      <c r="B66" s="193" t="s">
        <v>401</v>
      </c>
      <c r="C66" s="194">
        <f>SUM(C67)</f>
        <v>945</v>
      </c>
      <c r="D66" s="173">
        <f t="shared" si="2"/>
        <v>5</v>
      </c>
    </row>
    <row r="67" spans="1:4" ht="15">
      <c r="A67" s="195" t="s">
        <v>402</v>
      </c>
      <c r="B67" s="196" t="s">
        <v>403</v>
      </c>
      <c r="C67" s="194">
        <v>945</v>
      </c>
      <c r="D67" s="173">
        <f t="shared" si="2"/>
        <v>7</v>
      </c>
    </row>
    <row r="68" spans="1:4" s="174" customFormat="1" ht="15">
      <c r="A68" s="192" t="s">
        <v>404</v>
      </c>
      <c r="B68" s="193" t="s">
        <v>405</v>
      </c>
      <c r="C68" s="194">
        <f>SUM(C69:C72)</f>
        <v>3593</v>
      </c>
      <c r="D68" s="173">
        <f t="shared" si="2"/>
        <v>5</v>
      </c>
    </row>
    <row r="69" spans="1:4" ht="15">
      <c r="A69" s="195" t="s">
        <v>406</v>
      </c>
      <c r="B69" s="196" t="s">
        <v>309</v>
      </c>
      <c r="C69" s="194">
        <v>2593</v>
      </c>
      <c r="D69" s="173">
        <f t="shared" si="2"/>
        <v>7</v>
      </c>
    </row>
    <row r="70" spans="1:4" ht="15">
      <c r="A70" s="195" t="s">
        <v>407</v>
      </c>
      <c r="B70" s="196" t="s">
        <v>310</v>
      </c>
      <c r="C70" s="194">
        <v>630</v>
      </c>
      <c r="D70" s="173">
        <f t="shared" si="2"/>
        <v>7</v>
      </c>
    </row>
    <row r="71" spans="1:4" ht="15">
      <c r="A71" s="195" t="s">
        <v>408</v>
      </c>
      <c r="B71" s="196" t="s">
        <v>409</v>
      </c>
      <c r="C71" s="194">
        <v>270</v>
      </c>
      <c r="D71" s="173">
        <f t="shared" si="2"/>
        <v>7</v>
      </c>
    </row>
    <row r="72" spans="1:4" ht="15">
      <c r="A72" s="195" t="s">
        <v>410</v>
      </c>
      <c r="B72" s="196" t="s">
        <v>411</v>
      </c>
      <c r="C72" s="194">
        <v>100</v>
      </c>
      <c r="D72" s="173">
        <f t="shared" si="2"/>
        <v>7</v>
      </c>
    </row>
    <row r="73" spans="1:4" s="174" customFormat="1" ht="15">
      <c r="A73" s="192" t="s">
        <v>412</v>
      </c>
      <c r="B73" s="193" t="s">
        <v>413</v>
      </c>
      <c r="C73" s="194">
        <f>SUM(C74:C78)</f>
        <v>28890</v>
      </c>
      <c r="D73" s="173">
        <f t="shared" si="2"/>
        <v>5</v>
      </c>
    </row>
    <row r="74" spans="1:4" ht="15">
      <c r="A74" s="195" t="s">
        <v>414</v>
      </c>
      <c r="B74" s="196" t="s">
        <v>309</v>
      </c>
      <c r="C74" s="194">
        <v>1300</v>
      </c>
      <c r="D74" s="173">
        <f t="shared" si="2"/>
        <v>7</v>
      </c>
    </row>
    <row r="75" spans="1:4" ht="15">
      <c r="A75" s="195" t="s">
        <v>415</v>
      </c>
      <c r="B75" s="196" t="s">
        <v>416</v>
      </c>
      <c r="C75" s="194">
        <v>120</v>
      </c>
      <c r="D75" s="173">
        <f t="shared" si="2"/>
        <v>7</v>
      </c>
    </row>
    <row r="76" spans="1:4" ht="15">
      <c r="A76" s="195" t="s">
        <v>417</v>
      </c>
      <c r="B76" s="196" t="s">
        <v>418</v>
      </c>
      <c r="C76" s="194">
        <v>350</v>
      </c>
      <c r="D76" s="173">
        <f t="shared" si="2"/>
        <v>7</v>
      </c>
    </row>
    <row r="77" spans="1:4" ht="15">
      <c r="A77" s="195" t="s">
        <v>419</v>
      </c>
      <c r="B77" s="196" t="s">
        <v>420</v>
      </c>
      <c r="C77" s="194">
        <v>2005</v>
      </c>
      <c r="D77" s="173">
        <f t="shared" si="2"/>
        <v>7</v>
      </c>
    </row>
    <row r="78" spans="1:4" ht="15">
      <c r="A78" s="195" t="s">
        <v>421</v>
      </c>
      <c r="B78" s="196" t="s">
        <v>422</v>
      </c>
      <c r="C78" s="194">
        <v>25115</v>
      </c>
      <c r="D78" s="173">
        <f t="shared" si="2"/>
        <v>7</v>
      </c>
    </row>
    <row r="79" spans="1:4" s="174" customFormat="1" ht="15">
      <c r="A79" s="192" t="s">
        <v>423</v>
      </c>
      <c r="B79" s="193" t="s">
        <v>424</v>
      </c>
      <c r="C79" s="194">
        <f>SUM(C80:C81)</f>
        <v>745</v>
      </c>
      <c r="D79" s="173">
        <f t="shared" si="2"/>
        <v>5</v>
      </c>
    </row>
    <row r="80" spans="1:4" ht="15">
      <c r="A80" s="195" t="s">
        <v>425</v>
      </c>
      <c r="B80" s="196" t="s">
        <v>426</v>
      </c>
      <c r="C80" s="194">
        <v>150</v>
      </c>
      <c r="D80" s="173">
        <f t="shared" si="2"/>
        <v>7</v>
      </c>
    </row>
    <row r="81" spans="1:4" ht="15">
      <c r="A81" s="195" t="s">
        <v>427</v>
      </c>
      <c r="B81" s="196" t="s">
        <v>428</v>
      </c>
      <c r="C81" s="194">
        <v>595</v>
      </c>
      <c r="D81" s="173">
        <f t="shared" si="2"/>
        <v>7</v>
      </c>
    </row>
    <row r="82" spans="1:4" s="174" customFormat="1" ht="15">
      <c r="A82" s="192" t="s">
        <v>429</v>
      </c>
      <c r="B82" s="193" t="s">
        <v>430</v>
      </c>
      <c r="C82" s="194">
        <f>SUM(C83:C86)</f>
        <v>773</v>
      </c>
      <c r="D82" s="173">
        <f t="shared" si="2"/>
        <v>5</v>
      </c>
    </row>
    <row r="83" spans="1:4" ht="15">
      <c r="A83" s="195" t="s">
        <v>431</v>
      </c>
      <c r="B83" s="196" t="s">
        <v>309</v>
      </c>
      <c r="C83" s="194">
        <v>75</v>
      </c>
      <c r="D83" s="173">
        <f t="shared" si="2"/>
        <v>7</v>
      </c>
    </row>
    <row r="84" spans="1:4" ht="15">
      <c r="A84" s="195" t="s">
        <v>432</v>
      </c>
      <c r="B84" s="196" t="s">
        <v>310</v>
      </c>
      <c r="C84" s="194">
        <v>45</v>
      </c>
      <c r="D84" s="173">
        <f t="shared" si="2"/>
        <v>7</v>
      </c>
    </row>
    <row r="85" spans="1:4" ht="15">
      <c r="A85" s="195" t="s">
        <v>433</v>
      </c>
      <c r="B85" s="196" t="s">
        <v>434</v>
      </c>
      <c r="C85" s="194">
        <v>622</v>
      </c>
      <c r="D85" s="173">
        <f t="shared" si="2"/>
        <v>7</v>
      </c>
    </row>
    <row r="86" spans="1:4" ht="15">
      <c r="A86" s="195" t="s">
        <v>435</v>
      </c>
      <c r="B86" s="196" t="s">
        <v>436</v>
      </c>
      <c r="C86" s="194">
        <v>31</v>
      </c>
      <c r="D86" s="173">
        <f t="shared" si="2"/>
        <v>7</v>
      </c>
    </row>
    <row r="87" spans="1:4" s="174" customFormat="1" ht="15">
      <c r="A87" s="192" t="s">
        <v>437</v>
      </c>
      <c r="B87" s="193" t="s">
        <v>438</v>
      </c>
      <c r="C87" s="194">
        <f>SUM(C88:C89)</f>
        <v>88</v>
      </c>
      <c r="D87" s="173">
        <f t="shared" si="2"/>
        <v>5</v>
      </c>
    </row>
    <row r="88" spans="1:4" ht="15">
      <c r="A88" s="195" t="s">
        <v>439</v>
      </c>
      <c r="B88" s="196" t="s">
        <v>309</v>
      </c>
      <c r="C88" s="194">
        <v>20</v>
      </c>
      <c r="D88" s="173">
        <f t="shared" si="2"/>
        <v>7</v>
      </c>
    </row>
    <row r="89" spans="1:4" ht="15">
      <c r="A89" s="195" t="s">
        <v>440</v>
      </c>
      <c r="B89" s="196" t="s">
        <v>441</v>
      </c>
      <c r="C89" s="194">
        <v>68</v>
      </c>
      <c r="D89" s="173">
        <f t="shared" si="2"/>
        <v>7</v>
      </c>
    </row>
    <row r="90" spans="1:4" s="174" customFormat="1" ht="15">
      <c r="A90" s="192" t="s">
        <v>442</v>
      </c>
      <c r="B90" s="193" t="s">
        <v>443</v>
      </c>
      <c r="C90" s="194">
        <f>SUM(C91:C94)</f>
        <v>1309</v>
      </c>
      <c r="D90" s="173">
        <f t="shared" si="2"/>
        <v>5</v>
      </c>
    </row>
    <row r="91" spans="1:4" ht="15">
      <c r="A91" s="195" t="s">
        <v>444</v>
      </c>
      <c r="B91" s="196" t="s">
        <v>309</v>
      </c>
      <c r="C91" s="194">
        <v>352</v>
      </c>
      <c r="D91" s="173">
        <f t="shared" si="2"/>
        <v>7</v>
      </c>
    </row>
    <row r="92" spans="1:4" ht="15">
      <c r="A92" s="195" t="s">
        <v>445</v>
      </c>
      <c r="B92" s="196" t="s">
        <v>310</v>
      </c>
      <c r="C92" s="194">
        <v>10</v>
      </c>
      <c r="D92" s="173">
        <f t="shared" si="2"/>
        <v>7</v>
      </c>
    </row>
    <row r="93" spans="1:4" ht="15">
      <c r="A93" s="195" t="s">
        <v>446</v>
      </c>
      <c r="B93" s="196" t="s">
        <v>447</v>
      </c>
      <c r="C93" s="194">
        <v>937</v>
      </c>
      <c r="D93" s="173">
        <f t="shared" si="2"/>
        <v>7</v>
      </c>
    </row>
    <row r="94" spans="1:4" ht="15">
      <c r="A94" s="195" t="s">
        <v>448</v>
      </c>
      <c r="B94" s="196" t="s">
        <v>449</v>
      </c>
      <c r="C94" s="194">
        <v>10</v>
      </c>
      <c r="D94" s="173">
        <f t="shared" si="2"/>
        <v>7</v>
      </c>
    </row>
    <row r="95" spans="1:4" s="174" customFormat="1" ht="15">
      <c r="A95" s="192" t="s">
        <v>450</v>
      </c>
      <c r="B95" s="193" t="s">
        <v>451</v>
      </c>
      <c r="C95" s="194">
        <f>SUM(C96:C98)</f>
        <v>349</v>
      </c>
      <c r="D95" s="173">
        <f t="shared" si="2"/>
        <v>5</v>
      </c>
    </row>
    <row r="96" spans="1:4" ht="15">
      <c r="A96" s="195" t="s">
        <v>452</v>
      </c>
      <c r="B96" s="196" t="s">
        <v>309</v>
      </c>
      <c r="C96" s="194">
        <v>188</v>
      </c>
      <c r="D96" s="173">
        <f t="shared" si="2"/>
        <v>7</v>
      </c>
    </row>
    <row r="97" spans="1:4" ht="15">
      <c r="A97" s="195" t="s">
        <v>453</v>
      </c>
      <c r="B97" s="196" t="s">
        <v>310</v>
      </c>
      <c r="C97" s="194">
        <v>156</v>
      </c>
      <c r="D97" s="173">
        <f t="shared" si="2"/>
        <v>7</v>
      </c>
    </row>
    <row r="98" spans="1:4" ht="15">
      <c r="A98" s="195" t="s">
        <v>454</v>
      </c>
      <c r="B98" s="196" t="s">
        <v>455</v>
      </c>
      <c r="C98" s="194">
        <v>5</v>
      </c>
      <c r="D98" s="173">
        <f t="shared" si="2"/>
        <v>7</v>
      </c>
    </row>
    <row r="99" spans="1:4" s="174" customFormat="1" ht="15">
      <c r="A99" s="192" t="s">
        <v>456</v>
      </c>
      <c r="B99" s="193" t="s">
        <v>457</v>
      </c>
      <c r="C99" s="194">
        <f>SUM(C100:C102)</f>
        <v>2451</v>
      </c>
      <c r="D99" s="173">
        <f t="shared" si="2"/>
        <v>5</v>
      </c>
    </row>
    <row r="100" spans="1:4" ht="15">
      <c r="A100" s="195" t="s">
        <v>458</v>
      </c>
      <c r="B100" s="196" t="s">
        <v>309</v>
      </c>
      <c r="C100" s="194">
        <v>1080</v>
      </c>
      <c r="D100" s="173">
        <f t="shared" si="2"/>
        <v>7</v>
      </c>
    </row>
    <row r="101" spans="1:4" ht="15">
      <c r="A101" s="195" t="s">
        <v>459</v>
      </c>
      <c r="B101" s="196" t="s">
        <v>310</v>
      </c>
      <c r="C101" s="194">
        <v>561</v>
      </c>
      <c r="D101" s="173">
        <f t="shared" si="2"/>
        <v>7</v>
      </c>
    </row>
    <row r="102" spans="1:4" ht="15">
      <c r="A102" s="195" t="s">
        <v>460</v>
      </c>
      <c r="B102" s="196" t="s">
        <v>461</v>
      </c>
      <c r="C102" s="194">
        <v>810</v>
      </c>
      <c r="D102" s="173">
        <f aca="true" t="shared" si="3" ref="D102:D165">LEN(A102)</f>
        <v>7</v>
      </c>
    </row>
    <row r="103" spans="1:4" s="174" customFormat="1" ht="15">
      <c r="A103" s="192" t="s">
        <v>462</v>
      </c>
      <c r="B103" s="193" t="s">
        <v>463</v>
      </c>
      <c r="C103" s="194">
        <f>SUM(C104:C107)</f>
        <v>6678</v>
      </c>
      <c r="D103" s="173">
        <f t="shared" si="3"/>
        <v>5</v>
      </c>
    </row>
    <row r="104" spans="1:4" ht="15">
      <c r="A104" s="195" t="s">
        <v>464</v>
      </c>
      <c r="B104" s="196" t="s">
        <v>309</v>
      </c>
      <c r="C104" s="194">
        <v>1028</v>
      </c>
      <c r="D104" s="173">
        <f t="shared" si="3"/>
        <v>7</v>
      </c>
    </row>
    <row r="105" spans="1:4" ht="15">
      <c r="A105" s="195" t="s">
        <v>465</v>
      </c>
      <c r="B105" s="196" t="s">
        <v>310</v>
      </c>
      <c r="C105" s="194">
        <v>618</v>
      </c>
      <c r="D105" s="173">
        <f t="shared" si="3"/>
        <v>7</v>
      </c>
    </row>
    <row r="106" spans="1:4" ht="15">
      <c r="A106" s="195" t="s">
        <v>466</v>
      </c>
      <c r="B106" s="196" t="s">
        <v>467</v>
      </c>
      <c r="C106" s="194">
        <v>5000</v>
      </c>
      <c r="D106" s="173">
        <f t="shared" si="3"/>
        <v>7</v>
      </c>
    </row>
    <row r="107" spans="1:4" ht="15">
      <c r="A107" s="195" t="s">
        <v>468</v>
      </c>
      <c r="B107" s="196" t="s">
        <v>469</v>
      </c>
      <c r="C107" s="194">
        <v>32</v>
      </c>
      <c r="D107" s="173">
        <f t="shared" si="3"/>
        <v>7</v>
      </c>
    </row>
    <row r="108" spans="1:4" s="174" customFormat="1" ht="15">
      <c r="A108" s="192" t="s">
        <v>470</v>
      </c>
      <c r="B108" s="193" t="s">
        <v>471</v>
      </c>
      <c r="C108" s="194">
        <f>SUM(C109:C113)</f>
        <v>1596</v>
      </c>
      <c r="D108" s="173">
        <f t="shared" si="3"/>
        <v>5</v>
      </c>
    </row>
    <row r="109" spans="1:4" ht="15">
      <c r="A109" s="195" t="s">
        <v>472</v>
      </c>
      <c r="B109" s="196" t="s">
        <v>309</v>
      </c>
      <c r="C109" s="194">
        <v>980</v>
      </c>
      <c r="D109" s="173">
        <f t="shared" si="3"/>
        <v>7</v>
      </c>
    </row>
    <row r="110" spans="1:4" ht="15">
      <c r="A110" s="195" t="s">
        <v>473</v>
      </c>
      <c r="B110" s="196" t="s">
        <v>310</v>
      </c>
      <c r="C110" s="194">
        <v>161</v>
      </c>
      <c r="D110" s="173">
        <f t="shared" si="3"/>
        <v>7</v>
      </c>
    </row>
    <row r="111" spans="1:4" ht="15">
      <c r="A111" s="195" t="s">
        <v>474</v>
      </c>
      <c r="B111" s="196" t="s">
        <v>475</v>
      </c>
      <c r="C111" s="194">
        <v>253</v>
      </c>
      <c r="D111" s="173">
        <f t="shared" si="3"/>
        <v>7</v>
      </c>
    </row>
    <row r="112" spans="1:4" ht="15">
      <c r="A112" s="195" t="s">
        <v>476</v>
      </c>
      <c r="B112" s="196" t="s">
        <v>341</v>
      </c>
      <c r="C112" s="194">
        <v>50</v>
      </c>
      <c r="D112" s="173">
        <f t="shared" si="3"/>
        <v>7</v>
      </c>
    </row>
    <row r="113" spans="1:4" ht="15">
      <c r="A113" s="195" t="s">
        <v>477</v>
      </c>
      <c r="B113" s="196" t="s">
        <v>478</v>
      </c>
      <c r="C113" s="194">
        <v>152</v>
      </c>
      <c r="D113" s="173">
        <f t="shared" si="3"/>
        <v>7</v>
      </c>
    </row>
    <row r="114" spans="1:4" s="174" customFormat="1" ht="15">
      <c r="A114" s="192" t="s">
        <v>479</v>
      </c>
      <c r="B114" s="193" t="s">
        <v>480</v>
      </c>
      <c r="C114" s="194">
        <f>SUM(C115:C117)</f>
        <v>3903</v>
      </c>
      <c r="D114" s="173">
        <f t="shared" si="3"/>
        <v>5</v>
      </c>
    </row>
    <row r="115" spans="1:4" ht="15">
      <c r="A115" s="195" t="s">
        <v>481</v>
      </c>
      <c r="B115" s="196" t="s">
        <v>309</v>
      </c>
      <c r="C115" s="194">
        <v>550</v>
      </c>
      <c r="D115" s="173">
        <f t="shared" si="3"/>
        <v>7</v>
      </c>
    </row>
    <row r="116" spans="1:4" ht="15">
      <c r="A116" s="195" t="s">
        <v>482</v>
      </c>
      <c r="B116" s="196" t="s">
        <v>310</v>
      </c>
      <c r="C116" s="194">
        <v>3251</v>
      </c>
      <c r="D116" s="173">
        <f t="shared" si="3"/>
        <v>7</v>
      </c>
    </row>
    <row r="117" spans="1:4" ht="15">
      <c r="A117" s="195" t="s">
        <v>483</v>
      </c>
      <c r="B117" s="196" t="s">
        <v>484</v>
      </c>
      <c r="C117" s="194">
        <v>102</v>
      </c>
      <c r="D117" s="173">
        <f t="shared" si="3"/>
        <v>7</v>
      </c>
    </row>
    <row r="118" spans="1:4" s="174" customFormat="1" ht="15">
      <c r="A118" s="192" t="s">
        <v>485</v>
      </c>
      <c r="B118" s="193" t="s">
        <v>486</v>
      </c>
      <c r="C118" s="194">
        <f>SUM(C119:C121)</f>
        <v>570</v>
      </c>
      <c r="D118" s="173">
        <f t="shared" si="3"/>
        <v>5</v>
      </c>
    </row>
    <row r="119" spans="1:4" ht="15">
      <c r="A119" s="195" t="s">
        <v>487</v>
      </c>
      <c r="B119" s="196" t="s">
        <v>309</v>
      </c>
      <c r="C119" s="194">
        <v>300</v>
      </c>
      <c r="D119" s="173">
        <f t="shared" si="3"/>
        <v>7</v>
      </c>
    </row>
    <row r="120" spans="1:4" ht="15">
      <c r="A120" s="195" t="s">
        <v>488</v>
      </c>
      <c r="B120" s="196" t="s">
        <v>489</v>
      </c>
      <c r="C120" s="194">
        <v>18</v>
      </c>
      <c r="D120" s="173">
        <f t="shared" si="3"/>
        <v>7</v>
      </c>
    </row>
    <row r="121" spans="1:4" ht="15">
      <c r="A121" s="195" t="s">
        <v>490</v>
      </c>
      <c r="B121" s="196" t="s">
        <v>491</v>
      </c>
      <c r="C121" s="194">
        <v>252</v>
      </c>
      <c r="D121" s="173">
        <f t="shared" si="3"/>
        <v>7</v>
      </c>
    </row>
    <row r="122" spans="1:4" s="174" customFormat="1" ht="15">
      <c r="A122" s="192" t="s">
        <v>492</v>
      </c>
      <c r="B122" s="193" t="s">
        <v>493</v>
      </c>
      <c r="C122" s="194">
        <f>SUM(C123:C127)</f>
        <v>2971</v>
      </c>
      <c r="D122" s="173">
        <f t="shared" si="3"/>
        <v>5</v>
      </c>
    </row>
    <row r="123" spans="1:4" ht="15">
      <c r="A123" s="195" t="s">
        <v>494</v>
      </c>
      <c r="B123" s="196" t="s">
        <v>309</v>
      </c>
      <c r="C123" s="194">
        <v>1520</v>
      </c>
      <c r="D123" s="173">
        <f t="shared" si="3"/>
        <v>7</v>
      </c>
    </row>
    <row r="124" spans="1:4" ht="15">
      <c r="A124" s="195" t="s">
        <v>495</v>
      </c>
      <c r="B124" s="196" t="s">
        <v>310</v>
      </c>
      <c r="C124" s="194">
        <v>94</v>
      </c>
      <c r="D124" s="173">
        <f t="shared" si="3"/>
        <v>7</v>
      </c>
    </row>
    <row r="125" spans="1:4" ht="15">
      <c r="A125" s="195" t="s">
        <v>496</v>
      </c>
      <c r="B125" s="196" t="s">
        <v>311</v>
      </c>
      <c r="C125" s="194">
        <v>351</v>
      </c>
      <c r="D125" s="173">
        <f t="shared" si="3"/>
        <v>7</v>
      </c>
    </row>
    <row r="126" spans="1:4" ht="15">
      <c r="A126" s="195" t="s">
        <v>497</v>
      </c>
      <c r="B126" s="196" t="s">
        <v>341</v>
      </c>
      <c r="C126" s="194">
        <v>256</v>
      </c>
      <c r="D126" s="173">
        <f t="shared" si="3"/>
        <v>7</v>
      </c>
    </row>
    <row r="127" spans="1:4" ht="15">
      <c r="A127" s="195" t="s">
        <v>498</v>
      </c>
      <c r="B127" s="196" t="s">
        <v>493</v>
      </c>
      <c r="C127" s="194">
        <v>750</v>
      </c>
      <c r="D127" s="173">
        <f t="shared" si="3"/>
        <v>7</v>
      </c>
    </row>
    <row r="128" spans="1:4" s="174" customFormat="1" ht="15">
      <c r="A128" s="192" t="s">
        <v>499</v>
      </c>
      <c r="B128" s="193" t="s">
        <v>500</v>
      </c>
      <c r="C128" s="194">
        <f>SUM(C129:C130)</f>
        <v>105</v>
      </c>
      <c r="D128" s="173">
        <f t="shared" si="3"/>
        <v>5</v>
      </c>
    </row>
    <row r="129" spans="1:4" ht="15">
      <c r="A129" s="195" t="s">
        <v>501</v>
      </c>
      <c r="B129" s="196" t="s">
        <v>309</v>
      </c>
      <c r="C129" s="194">
        <v>54</v>
      </c>
      <c r="D129" s="173">
        <f t="shared" si="3"/>
        <v>7</v>
      </c>
    </row>
    <row r="130" spans="1:4" ht="15">
      <c r="A130" s="195" t="s">
        <v>502</v>
      </c>
      <c r="B130" s="196" t="s">
        <v>310</v>
      </c>
      <c r="C130" s="194">
        <v>51</v>
      </c>
      <c r="D130" s="173">
        <f t="shared" si="3"/>
        <v>7</v>
      </c>
    </row>
    <row r="131" spans="1:4" s="174" customFormat="1" ht="15">
      <c r="A131" s="192" t="s">
        <v>503</v>
      </c>
      <c r="B131" s="193" t="s">
        <v>504</v>
      </c>
      <c r="C131" s="194">
        <f>SUM(C132:C138)</f>
        <v>10188</v>
      </c>
      <c r="D131" s="173">
        <f t="shared" si="3"/>
        <v>5</v>
      </c>
    </row>
    <row r="132" spans="1:4" ht="15">
      <c r="A132" s="195" t="s">
        <v>505</v>
      </c>
      <c r="B132" s="196" t="s">
        <v>309</v>
      </c>
      <c r="C132" s="194">
        <v>5241</v>
      </c>
      <c r="D132" s="173">
        <f t="shared" si="3"/>
        <v>7</v>
      </c>
    </row>
    <row r="133" spans="1:4" ht="15">
      <c r="A133" s="195" t="s">
        <v>506</v>
      </c>
      <c r="B133" s="196" t="s">
        <v>310</v>
      </c>
      <c r="C133" s="194">
        <v>120</v>
      </c>
      <c r="D133" s="173">
        <f t="shared" si="3"/>
        <v>7</v>
      </c>
    </row>
    <row r="134" spans="1:4" ht="15">
      <c r="A134" s="195" t="s">
        <v>507</v>
      </c>
      <c r="B134" s="196" t="s">
        <v>508</v>
      </c>
      <c r="C134" s="194">
        <v>1542</v>
      </c>
      <c r="D134" s="173">
        <f t="shared" si="3"/>
        <v>7</v>
      </c>
    </row>
    <row r="135" spans="1:4" ht="15">
      <c r="A135" s="195" t="s">
        <v>509</v>
      </c>
      <c r="B135" s="196" t="s">
        <v>510</v>
      </c>
      <c r="C135" s="194">
        <v>322</v>
      </c>
      <c r="D135" s="173">
        <f t="shared" si="3"/>
        <v>7</v>
      </c>
    </row>
    <row r="136" spans="1:4" ht="15">
      <c r="A136" s="195" t="s">
        <v>511</v>
      </c>
      <c r="B136" s="196" t="s">
        <v>384</v>
      </c>
      <c r="C136" s="194">
        <v>145</v>
      </c>
      <c r="D136" s="173">
        <f t="shared" si="3"/>
        <v>7</v>
      </c>
    </row>
    <row r="137" spans="1:4" ht="15">
      <c r="A137" s="195" t="s">
        <v>512</v>
      </c>
      <c r="B137" s="196" t="s">
        <v>513</v>
      </c>
      <c r="C137" s="194">
        <v>8</v>
      </c>
      <c r="D137" s="173">
        <f t="shared" si="3"/>
        <v>7</v>
      </c>
    </row>
    <row r="138" spans="1:4" ht="15">
      <c r="A138" s="195" t="s">
        <v>514</v>
      </c>
      <c r="B138" s="196" t="s">
        <v>515</v>
      </c>
      <c r="C138" s="194">
        <v>2810</v>
      </c>
      <c r="D138" s="173">
        <f t="shared" si="3"/>
        <v>7</v>
      </c>
    </row>
    <row r="139" spans="1:4" s="174" customFormat="1" ht="15">
      <c r="A139" s="192" t="s">
        <v>516</v>
      </c>
      <c r="B139" s="193" t="s">
        <v>517</v>
      </c>
      <c r="C139" s="194">
        <f>SUM(C140)</f>
        <v>2010</v>
      </c>
      <c r="D139" s="173">
        <f t="shared" si="3"/>
        <v>5</v>
      </c>
    </row>
    <row r="140" spans="1:4" ht="15">
      <c r="A140" s="195" t="s">
        <v>518</v>
      </c>
      <c r="B140" s="196" t="s">
        <v>517</v>
      </c>
      <c r="C140" s="194">
        <v>2010</v>
      </c>
      <c r="D140" s="173">
        <f t="shared" si="3"/>
        <v>7</v>
      </c>
    </row>
    <row r="141" spans="1:4" s="173" customFormat="1" ht="15">
      <c r="A141" s="192" t="s">
        <v>519</v>
      </c>
      <c r="B141" s="193" t="s">
        <v>520</v>
      </c>
      <c r="C141" s="194">
        <f>C142+C145</f>
        <v>2300</v>
      </c>
      <c r="D141" s="173">
        <f t="shared" si="3"/>
        <v>3</v>
      </c>
    </row>
    <row r="142" spans="1:4" s="174" customFormat="1" ht="15">
      <c r="A142" s="192" t="s">
        <v>521</v>
      </c>
      <c r="B142" s="193" t="s">
        <v>522</v>
      </c>
      <c r="C142" s="194">
        <f>SUM(C143:C144)</f>
        <v>1070</v>
      </c>
      <c r="D142" s="173">
        <f t="shared" si="3"/>
        <v>5</v>
      </c>
    </row>
    <row r="143" spans="1:4" ht="15">
      <c r="A143" s="195" t="s">
        <v>523</v>
      </c>
      <c r="B143" s="196" t="s">
        <v>524</v>
      </c>
      <c r="C143" s="194">
        <v>120</v>
      </c>
      <c r="D143" s="173">
        <f t="shared" si="3"/>
        <v>7</v>
      </c>
    </row>
    <row r="144" spans="1:4" ht="15">
      <c r="A144" s="195" t="s">
        <v>525</v>
      </c>
      <c r="B144" s="196" t="s">
        <v>526</v>
      </c>
      <c r="C144" s="194">
        <v>950</v>
      </c>
      <c r="D144" s="173">
        <f t="shared" si="3"/>
        <v>7</v>
      </c>
    </row>
    <row r="145" spans="1:4" s="174" customFormat="1" ht="15">
      <c r="A145" s="192" t="s">
        <v>527</v>
      </c>
      <c r="B145" s="193" t="s">
        <v>528</v>
      </c>
      <c r="C145" s="194">
        <f>C146</f>
        <v>1230</v>
      </c>
      <c r="D145" s="173">
        <f t="shared" si="3"/>
        <v>5</v>
      </c>
    </row>
    <row r="146" spans="1:4" ht="15">
      <c r="A146" s="195" t="s">
        <v>529</v>
      </c>
      <c r="B146" s="196" t="s">
        <v>528</v>
      </c>
      <c r="C146" s="194">
        <v>1230</v>
      </c>
      <c r="D146" s="173">
        <f t="shared" si="3"/>
        <v>7</v>
      </c>
    </row>
    <row r="147" spans="1:4" s="173" customFormat="1" ht="15">
      <c r="A147" s="192" t="s">
        <v>530</v>
      </c>
      <c r="B147" s="193" t="s">
        <v>531</v>
      </c>
      <c r="C147" s="194">
        <f>C148+C150+C158+C160+C164+C169+C178</f>
        <v>70000</v>
      </c>
      <c r="D147" s="173">
        <f t="shared" si="3"/>
        <v>3</v>
      </c>
    </row>
    <row r="148" spans="1:4" s="174" customFormat="1" ht="15">
      <c r="A148" s="192" t="s">
        <v>532</v>
      </c>
      <c r="B148" s="193" t="s">
        <v>533</v>
      </c>
      <c r="C148" s="194">
        <f>SUM(C149)</f>
        <v>125</v>
      </c>
      <c r="D148" s="173">
        <f t="shared" si="3"/>
        <v>5</v>
      </c>
    </row>
    <row r="149" spans="1:4" ht="15">
      <c r="A149" s="195" t="s">
        <v>534</v>
      </c>
      <c r="B149" s="196" t="s">
        <v>533</v>
      </c>
      <c r="C149" s="194">
        <v>125</v>
      </c>
      <c r="D149" s="173">
        <f t="shared" si="3"/>
        <v>7</v>
      </c>
    </row>
    <row r="150" spans="1:4" s="174" customFormat="1" ht="15">
      <c r="A150" s="192" t="s">
        <v>535</v>
      </c>
      <c r="B150" s="193" t="s">
        <v>536</v>
      </c>
      <c r="C150" s="194">
        <f>SUM(C151:C157)</f>
        <v>61664</v>
      </c>
      <c r="D150" s="173">
        <f t="shared" si="3"/>
        <v>5</v>
      </c>
    </row>
    <row r="151" spans="1:4" ht="15">
      <c r="A151" s="195" t="s">
        <v>537</v>
      </c>
      <c r="B151" s="196" t="s">
        <v>309</v>
      </c>
      <c r="C151" s="194">
        <v>32512</v>
      </c>
      <c r="D151" s="173">
        <f t="shared" si="3"/>
        <v>7</v>
      </c>
    </row>
    <row r="152" spans="1:4" ht="15">
      <c r="A152" s="195" t="s">
        <v>538</v>
      </c>
      <c r="B152" s="196" t="s">
        <v>310</v>
      </c>
      <c r="C152" s="194">
        <v>9685</v>
      </c>
      <c r="D152" s="173">
        <f t="shared" si="3"/>
        <v>7</v>
      </c>
    </row>
    <row r="153" spans="1:4" ht="15">
      <c r="A153" s="195" t="s">
        <v>539</v>
      </c>
      <c r="B153" s="196" t="s">
        <v>311</v>
      </c>
      <c r="C153" s="194">
        <v>685</v>
      </c>
      <c r="D153" s="173">
        <f t="shared" si="3"/>
        <v>7</v>
      </c>
    </row>
    <row r="154" spans="1:4" ht="15">
      <c r="A154" s="195" t="s">
        <v>540</v>
      </c>
      <c r="B154" s="196" t="s">
        <v>384</v>
      </c>
      <c r="C154" s="194">
        <v>1050</v>
      </c>
      <c r="D154" s="173">
        <f t="shared" si="3"/>
        <v>7</v>
      </c>
    </row>
    <row r="155" spans="1:4" ht="15">
      <c r="A155" s="195" t="s">
        <v>541</v>
      </c>
      <c r="B155" s="196" t="s">
        <v>542</v>
      </c>
      <c r="C155" s="194">
        <v>6512</v>
      </c>
      <c r="D155" s="173">
        <f t="shared" si="3"/>
        <v>7</v>
      </c>
    </row>
    <row r="156" spans="1:4" ht="15">
      <c r="A156" s="195" t="s">
        <v>543</v>
      </c>
      <c r="B156" s="196" t="s">
        <v>544</v>
      </c>
      <c r="C156" s="194">
        <v>1652</v>
      </c>
      <c r="D156" s="173">
        <f t="shared" si="3"/>
        <v>7</v>
      </c>
    </row>
    <row r="157" spans="1:4" ht="15">
      <c r="A157" s="195" t="s">
        <v>545</v>
      </c>
      <c r="B157" s="196" t="s">
        <v>546</v>
      </c>
      <c r="C157" s="194">
        <v>9568</v>
      </c>
      <c r="D157" s="173">
        <f t="shared" si="3"/>
        <v>7</v>
      </c>
    </row>
    <row r="158" spans="1:4" s="174" customFormat="1" ht="15">
      <c r="A158" s="192" t="s">
        <v>547</v>
      </c>
      <c r="B158" s="193" t="s">
        <v>548</v>
      </c>
      <c r="C158" s="194">
        <f>C159</f>
        <v>52</v>
      </c>
      <c r="D158" s="173">
        <f t="shared" si="3"/>
        <v>5</v>
      </c>
    </row>
    <row r="159" spans="1:4" ht="15">
      <c r="A159" s="195" t="s">
        <v>549</v>
      </c>
      <c r="B159" s="196" t="s">
        <v>550</v>
      </c>
      <c r="C159" s="194">
        <v>52</v>
      </c>
      <c r="D159" s="173">
        <f t="shared" si="3"/>
        <v>7</v>
      </c>
    </row>
    <row r="160" spans="1:4" s="174" customFormat="1" ht="15">
      <c r="A160" s="192" t="s">
        <v>551</v>
      </c>
      <c r="B160" s="193" t="s">
        <v>552</v>
      </c>
      <c r="C160" s="194">
        <f>SUM(C162:C164)</f>
        <v>2476</v>
      </c>
      <c r="D160" s="173">
        <f t="shared" si="3"/>
        <v>5</v>
      </c>
    </row>
    <row r="161" spans="1:4" ht="15">
      <c r="A161" s="195" t="s">
        <v>553</v>
      </c>
      <c r="B161" s="196" t="s">
        <v>309</v>
      </c>
      <c r="C161" s="194">
        <v>231</v>
      </c>
      <c r="D161" s="173">
        <f t="shared" si="3"/>
        <v>7</v>
      </c>
    </row>
    <row r="162" spans="1:4" ht="15">
      <c r="A162" s="195" t="s">
        <v>554</v>
      </c>
      <c r="B162" s="196" t="s">
        <v>310</v>
      </c>
      <c r="C162" s="194">
        <v>367</v>
      </c>
      <c r="D162" s="173">
        <f t="shared" si="3"/>
        <v>7</v>
      </c>
    </row>
    <row r="163" spans="1:4" ht="15">
      <c r="A163" s="195" t="s">
        <v>555</v>
      </c>
      <c r="B163" s="196" t="s">
        <v>556</v>
      </c>
      <c r="C163" s="194">
        <v>600</v>
      </c>
      <c r="D163" s="173">
        <f t="shared" si="3"/>
        <v>7</v>
      </c>
    </row>
    <row r="164" spans="1:4" s="174" customFormat="1" ht="15">
      <c r="A164" s="192" t="s">
        <v>557</v>
      </c>
      <c r="B164" s="193" t="s">
        <v>558</v>
      </c>
      <c r="C164" s="194">
        <f>SUM(C165:C168)</f>
        <v>1509</v>
      </c>
      <c r="D164" s="173">
        <f t="shared" si="3"/>
        <v>5</v>
      </c>
    </row>
    <row r="165" spans="1:4" ht="15">
      <c r="A165" s="195" t="s">
        <v>559</v>
      </c>
      <c r="B165" s="196" t="s">
        <v>309</v>
      </c>
      <c r="C165" s="194">
        <v>200</v>
      </c>
      <c r="D165" s="173">
        <f t="shared" si="3"/>
        <v>7</v>
      </c>
    </row>
    <row r="166" spans="1:4" ht="15">
      <c r="A166" s="195" t="s">
        <v>560</v>
      </c>
      <c r="B166" s="196" t="s">
        <v>310</v>
      </c>
      <c r="C166" s="194">
        <v>512</v>
      </c>
      <c r="D166" s="173">
        <f aca="true" t="shared" si="4" ref="D166:D230">LEN(A166)</f>
        <v>7</v>
      </c>
    </row>
    <row r="167" spans="1:4" ht="15">
      <c r="A167" s="195">
        <v>2040506</v>
      </c>
      <c r="B167" s="196" t="s">
        <v>561</v>
      </c>
      <c r="C167" s="194">
        <v>297</v>
      </c>
      <c r="D167" s="173"/>
    </row>
    <row r="168" spans="1:4" ht="15">
      <c r="A168" s="195" t="s">
        <v>562</v>
      </c>
      <c r="B168" s="196" t="s">
        <v>563</v>
      </c>
      <c r="C168" s="194">
        <v>500</v>
      </c>
      <c r="D168" s="173">
        <f t="shared" si="4"/>
        <v>7</v>
      </c>
    </row>
    <row r="169" spans="1:4" s="174" customFormat="1" ht="15">
      <c r="A169" s="192" t="s">
        <v>564</v>
      </c>
      <c r="B169" s="193" t="s">
        <v>565</v>
      </c>
      <c r="C169" s="194">
        <f>SUM(C170:C177)</f>
        <v>3003</v>
      </c>
      <c r="D169" s="173">
        <f t="shared" si="4"/>
        <v>5</v>
      </c>
    </row>
    <row r="170" spans="1:4" ht="15">
      <c r="A170" s="195" t="s">
        <v>566</v>
      </c>
      <c r="B170" s="196" t="s">
        <v>309</v>
      </c>
      <c r="C170" s="194">
        <v>2040</v>
      </c>
      <c r="D170" s="173">
        <f t="shared" si="4"/>
        <v>7</v>
      </c>
    </row>
    <row r="171" spans="1:4" ht="15">
      <c r="A171" s="195" t="s">
        <v>567</v>
      </c>
      <c r="B171" s="196" t="s">
        <v>310</v>
      </c>
      <c r="C171" s="194">
        <v>100</v>
      </c>
      <c r="D171" s="173">
        <f t="shared" si="4"/>
        <v>7</v>
      </c>
    </row>
    <row r="172" spans="1:4" ht="15">
      <c r="A172" s="195" t="s">
        <v>568</v>
      </c>
      <c r="B172" s="196" t="s">
        <v>569</v>
      </c>
      <c r="C172" s="194">
        <v>575</v>
      </c>
      <c r="D172" s="173">
        <f t="shared" si="4"/>
        <v>7</v>
      </c>
    </row>
    <row r="173" spans="1:4" ht="15">
      <c r="A173" s="195" t="s">
        <v>570</v>
      </c>
      <c r="B173" s="196" t="s">
        <v>571</v>
      </c>
      <c r="C173" s="194">
        <v>70</v>
      </c>
      <c r="D173" s="173">
        <f t="shared" si="4"/>
        <v>7</v>
      </c>
    </row>
    <row r="174" spans="1:4" ht="15">
      <c r="A174" s="195" t="s">
        <v>572</v>
      </c>
      <c r="B174" s="196" t="s">
        <v>573</v>
      </c>
      <c r="C174" s="194">
        <v>100</v>
      </c>
      <c r="D174" s="173">
        <f t="shared" si="4"/>
        <v>7</v>
      </c>
    </row>
    <row r="175" spans="1:4" ht="15">
      <c r="A175" s="195" t="s">
        <v>574</v>
      </c>
      <c r="B175" s="196" t="s">
        <v>575</v>
      </c>
      <c r="C175" s="194">
        <v>70</v>
      </c>
      <c r="D175" s="173">
        <f t="shared" si="4"/>
        <v>7</v>
      </c>
    </row>
    <row r="176" spans="1:4" ht="15">
      <c r="A176" s="195" t="s">
        <v>576</v>
      </c>
      <c r="B176" s="196" t="s">
        <v>577</v>
      </c>
      <c r="C176" s="194">
        <v>15</v>
      </c>
      <c r="D176" s="173">
        <f t="shared" si="4"/>
        <v>7</v>
      </c>
    </row>
    <row r="177" spans="1:4" ht="15">
      <c r="A177" s="195" t="s">
        <v>578</v>
      </c>
      <c r="B177" s="196" t="s">
        <v>579</v>
      </c>
      <c r="C177" s="194">
        <v>33</v>
      </c>
      <c r="D177" s="173">
        <f t="shared" si="4"/>
        <v>7</v>
      </c>
    </row>
    <row r="178" spans="1:4" s="174" customFormat="1" ht="15">
      <c r="A178" s="192" t="s">
        <v>580</v>
      </c>
      <c r="B178" s="193" t="s">
        <v>581</v>
      </c>
      <c r="C178" s="194">
        <f>SUM(C179)</f>
        <v>1171</v>
      </c>
      <c r="D178" s="173">
        <f t="shared" si="4"/>
        <v>5</v>
      </c>
    </row>
    <row r="179" spans="1:4" ht="15">
      <c r="A179" s="195">
        <v>2049999</v>
      </c>
      <c r="B179" s="196" t="s">
        <v>581</v>
      </c>
      <c r="C179" s="194">
        <v>1171</v>
      </c>
      <c r="D179" s="173">
        <f t="shared" si="4"/>
        <v>7</v>
      </c>
    </row>
    <row r="180" spans="1:4" s="173" customFormat="1" ht="15">
      <c r="A180" s="192" t="s">
        <v>582</v>
      </c>
      <c r="B180" s="193" t="s">
        <v>583</v>
      </c>
      <c r="C180" s="194">
        <f>C181+C184+C190+C192+C195+C198+C201+C205</f>
        <v>200000</v>
      </c>
      <c r="D180" s="173">
        <f t="shared" si="4"/>
        <v>3</v>
      </c>
    </row>
    <row r="181" spans="1:4" s="174" customFormat="1" ht="15">
      <c r="A181" s="192" t="s">
        <v>584</v>
      </c>
      <c r="B181" s="193" t="s">
        <v>585</v>
      </c>
      <c r="C181" s="194">
        <f>SUM(C182:C183)</f>
        <v>5429</v>
      </c>
      <c r="D181" s="173">
        <f t="shared" si="4"/>
        <v>5</v>
      </c>
    </row>
    <row r="182" spans="1:4" ht="15">
      <c r="A182" s="195" t="s">
        <v>586</v>
      </c>
      <c r="B182" s="196" t="s">
        <v>309</v>
      </c>
      <c r="C182" s="194">
        <v>482</v>
      </c>
      <c r="D182" s="173">
        <f t="shared" si="4"/>
        <v>7</v>
      </c>
    </row>
    <row r="183" spans="1:4" ht="15">
      <c r="A183" s="195" t="s">
        <v>587</v>
      </c>
      <c r="B183" s="196" t="s">
        <v>588</v>
      </c>
      <c r="C183" s="194">
        <v>4947</v>
      </c>
      <c r="D183" s="173">
        <f t="shared" si="4"/>
        <v>7</v>
      </c>
    </row>
    <row r="184" spans="1:4" s="174" customFormat="1" ht="15">
      <c r="A184" s="192" t="s">
        <v>589</v>
      </c>
      <c r="B184" s="193" t="s">
        <v>590</v>
      </c>
      <c r="C184" s="194">
        <f>SUM(C185:C189)</f>
        <v>173815</v>
      </c>
      <c r="D184" s="173">
        <f t="shared" si="4"/>
        <v>5</v>
      </c>
    </row>
    <row r="185" spans="1:4" ht="15">
      <c r="A185" s="195" t="s">
        <v>591</v>
      </c>
      <c r="B185" s="196" t="s">
        <v>592</v>
      </c>
      <c r="C185" s="194">
        <v>8656</v>
      </c>
      <c r="D185" s="173">
        <f t="shared" si="4"/>
        <v>7</v>
      </c>
    </row>
    <row r="186" spans="1:4" ht="15">
      <c r="A186" s="195" t="s">
        <v>593</v>
      </c>
      <c r="B186" s="196" t="s">
        <v>594</v>
      </c>
      <c r="C186" s="194">
        <v>70260</v>
      </c>
      <c r="D186" s="173">
        <f t="shared" si="4"/>
        <v>7</v>
      </c>
    </row>
    <row r="187" spans="1:4" ht="15">
      <c r="A187" s="195" t="s">
        <v>595</v>
      </c>
      <c r="B187" s="196" t="s">
        <v>596</v>
      </c>
      <c r="C187" s="194">
        <v>44479</v>
      </c>
      <c r="D187" s="173">
        <f t="shared" si="4"/>
        <v>7</v>
      </c>
    </row>
    <row r="188" spans="1:4" ht="15">
      <c r="A188" s="195" t="s">
        <v>597</v>
      </c>
      <c r="B188" s="196" t="s">
        <v>598</v>
      </c>
      <c r="C188" s="194">
        <v>26946</v>
      </c>
      <c r="D188" s="173">
        <f t="shared" si="4"/>
        <v>7</v>
      </c>
    </row>
    <row r="189" spans="1:4" ht="15">
      <c r="A189" s="195" t="s">
        <v>599</v>
      </c>
      <c r="B189" s="196" t="s">
        <v>600</v>
      </c>
      <c r="C189" s="194">
        <v>23474</v>
      </c>
      <c r="D189" s="173">
        <f t="shared" si="4"/>
        <v>7</v>
      </c>
    </row>
    <row r="190" spans="1:4" s="174" customFormat="1" ht="15">
      <c r="A190" s="192" t="s">
        <v>601</v>
      </c>
      <c r="B190" s="193" t="s">
        <v>602</v>
      </c>
      <c r="C190" s="194">
        <f>SUM(C191)</f>
        <v>4698</v>
      </c>
      <c r="D190" s="173">
        <f t="shared" si="4"/>
        <v>5</v>
      </c>
    </row>
    <row r="191" spans="1:4" ht="15">
      <c r="A191" s="195" t="s">
        <v>603</v>
      </c>
      <c r="B191" s="196" t="s">
        <v>604</v>
      </c>
      <c r="C191" s="194">
        <v>4698</v>
      </c>
      <c r="D191" s="173">
        <f t="shared" si="4"/>
        <v>7</v>
      </c>
    </row>
    <row r="192" spans="1:4" s="174" customFormat="1" ht="15">
      <c r="A192" s="192" t="s">
        <v>605</v>
      </c>
      <c r="B192" s="193" t="s">
        <v>606</v>
      </c>
      <c r="C192" s="194">
        <f>SUM(C193:C194)</f>
        <v>25</v>
      </c>
      <c r="D192" s="173">
        <f t="shared" si="4"/>
        <v>5</v>
      </c>
    </row>
    <row r="193" spans="1:4" ht="15">
      <c r="A193" s="195" t="s">
        <v>607</v>
      </c>
      <c r="B193" s="196" t="s">
        <v>608</v>
      </c>
      <c r="C193" s="194">
        <v>10</v>
      </c>
      <c r="D193" s="173">
        <f t="shared" si="4"/>
        <v>7</v>
      </c>
    </row>
    <row r="194" spans="1:4" ht="15">
      <c r="A194" s="195" t="s">
        <v>609</v>
      </c>
      <c r="B194" s="196" t="s">
        <v>610</v>
      </c>
      <c r="C194" s="194">
        <v>15</v>
      </c>
      <c r="D194" s="173">
        <f t="shared" si="4"/>
        <v>7</v>
      </c>
    </row>
    <row r="195" spans="1:4" s="174" customFormat="1" ht="15">
      <c r="A195" s="192" t="s">
        <v>611</v>
      </c>
      <c r="B195" s="193" t="s">
        <v>612</v>
      </c>
      <c r="C195" s="194">
        <f>SUM(C196:C197)</f>
        <v>911</v>
      </c>
      <c r="D195" s="173">
        <f t="shared" si="4"/>
        <v>5</v>
      </c>
    </row>
    <row r="196" spans="1:4" ht="15">
      <c r="A196" s="195" t="s">
        <v>613</v>
      </c>
      <c r="B196" s="196" t="s">
        <v>614</v>
      </c>
      <c r="C196" s="194">
        <v>300</v>
      </c>
      <c r="D196" s="173">
        <f t="shared" si="4"/>
        <v>7</v>
      </c>
    </row>
    <row r="197" spans="1:4" ht="15">
      <c r="A197" s="195" t="s">
        <v>615</v>
      </c>
      <c r="B197" s="196" t="s">
        <v>616</v>
      </c>
      <c r="C197" s="194">
        <v>611</v>
      </c>
      <c r="D197" s="173">
        <f t="shared" si="4"/>
        <v>7</v>
      </c>
    </row>
    <row r="198" spans="1:4" s="174" customFormat="1" ht="15">
      <c r="A198" s="192" t="s">
        <v>617</v>
      </c>
      <c r="B198" s="193" t="s">
        <v>618</v>
      </c>
      <c r="C198" s="194">
        <f>SUM(C199:C200)</f>
        <v>191</v>
      </c>
      <c r="D198" s="173">
        <f t="shared" si="4"/>
        <v>5</v>
      </c>
    </row>
    <row r="199" spans="1:4" ht="15">
      <c r="A199" s="195" t="s">
        <v>619</v>
      </c>
      <c r="B199" s="196" t="s">
        <v>620</v>
      </c>
      <c r="C199" s="194">
        <v>111</v>
      </c>
      <c r="D199" s="173">
        <f t="shared" si="4"/>
        <v>7</v>
      </c>
    </row>
    <row r="200" spans="1:4" ht="15">
      <c r="A200" s="195" t="s">
        <v>621</v>
      </c>
      <c r="B200" s="196" t="s">
        <v>622</v>
      </c>
      <c r="C200" s="194">
        <v>80</v>
      </c>
      <c r="D200" s="173">
        <f t="shared" si="4"/>
        <v>7</v>
      </c>
    </row>
    <row r="201" spans="1:4" s="174" customFormat="1" ht="15">
      <c r="A201" s="192" t="s">
        <v>623</v>
      </c>
      <c r="B201" s="193" t="s">
        <v>624</v>
      </c>
      <c r="C201" s="194">
        <f>SUM(C202:C204)</f>
        <v>14801</v>
      </c>
      <c r="D201" s="173">
        <f t="shared" si="4"/>
        <v>5</v>
      </c>
    </row>
    <row r="202" spans="1:4" ht="15">
      <c r="A202" s="195" t="s">
        <v>625</v>
      </c>
      <c r="B202" s="196" t="s">
        <v>626</v>
      </c>
      <c r="C202" s="194">
        <v>5962</v>
      </c>
      <c r="D202" s="173">
        <f t="shared" si="4"/>
        <v>7</v>
      </c>
    </row>
    <row r="203" spans="1:4" ht="15">
      <c r="A203" s="195" t="s">
        <v>627</v>
      </c>
      <c r="B203" s="196" t="s">
        <v>628</v>
      </c>
      <c r="C203" s="194">
        <v>7584</v>
      </c>
      <c r="D203" s="173">
        <f t="shared" si="4"/>
        <v>7</v>
      </c>
    </row>
    <row r="204" spans="1:4" ht="15">
      <c r="A204" s="195" t="s">
        <v>629</v>
      </c>
      <c r="B204" s="196" t="s">
        <v>630</v>
      </c>
      <c r="C204" s="194">
        <v>1255</v>
      </c>
      <c r="D204" s="173">
        <f t="shared" si="4"/>
        <v>7</v>
      </c>
    </row>
    <row r="205" spans="1:4" s="174" customFormat="1" ht="15">
      <c r="A205" s="192" t="s">
        <v>631</v>
      </c>
      <c r="B205" s="193" t="s">
        <v>632</v>
      </c>
      <c r="C205" s="194">
        <f>SUM(C206)</f>
        <v>130</v>
      </c>
      <c r="D205" s="173">
        <f t="shared" si="4"/>
        <v>5</v>
      </c>
    </row>
    <row r="206" spans="1:4" ht="15">
      <c r="A206" s="195" t="s">
        <v>633</v>
      </c>
      <c r="B206" s="196" t="s">
        <v>632</v>
      </c>
      <c r="C206" s="194">
        <v>130</v>
      </c>
      <c r="D206" s="173">
        <f t="shared" si="4"/>
        <v>7</v>
      </c>
    </row>
    <row r="207" spans="1:4" s="173" customFormat="1" ht="15">
      <c r="A207" s="192" t="s">
        <v>634</v>
      </c>
      <c r="B207" s="193" t="s">
        <v>635</v>
      </c>
      <c r="C207" s="194">
        <f>C208+C211+C213+C215+C218+C221+C223+C227+C229+C232</f>
        <v>28000</v>
      </c>
      <c r="D207" s="173">
        <f t="shared" si="4"/>
        <v>3</v>
      </c>
    </row>
    <row r="208" spans="1:4" s="174" customFormat="1" ht="15">
      <c r="A208" s="192" t="s">
        <v>636</v>
      </c>
      <c r="B208" s="193" t="s">
        <v>637</v>
      </c>
      <c r="C208" s="194">
        <f>SUM(C209:C210)</f>
        <v>126</v>
      </c>
      <c r="D208" s="173">
        <f t="shared" si="4"/>
        <v>5</v>
      </c>
    </row>
    <row r="209" spans="1:4" ht="15">
      <c r="A209" s="195" t="s">
        <v>638</v>
      </c>
      <c r="B209" s="196" t="s">
        <v>309</v>
      </c>
      <c r="C209" s="194">
        <v>100</v>
      </c>
      <c r="D209" s="173">
        <f t="shared" si="4"/>
        <v>7</v>
      </c>
    </row>
    <row r="210" spans="1:4" ht="15">
      <c r="A210" s="195" t="s">
        <v>639</v>
      </c>
      <c r="B210" s="196" t="s">
        <v>640</v>
      </c>
      <c r="C210" s="194">
        <v>26</v>
      </c>
      <c r="D210" s="173">
        <f t="shared" si="4"/>
        <v>7</v>
      </c>
    </row>
    <row r="211" spans="1:4" s="174" customFormat="1" ht="15">
      <c r="A211" s="192" t="s">
        <v>641</v>
      </c>
      <c r="B211" s="193" t="s">
        <v>642</v>
      </c>
      <c r="C211" s="194">
        <f>C212</f>
        <v>62</v>
      </c>
      <c r="D211" s="173">
        <f t="shared" si="4"/>
        <v>5</v>
      </c>
    </row>
    <row r="212" spans="1:4" ht="15">
      <c r="A212" s="195" t="s">
        <v>643</v>
      </c>
      <c r="B212" s="196" t="s">
        <v>644</v>
      </c>
      <c r="C212" s="194">
        <v>62</v>
      </c>
      <c r="D212" s="173">
        <f t="shared" si="4"/>
        <v>7</v>
      </c>
    </row>
    <row r="213" spans="1:4" s="174" customFormat="1" ht="15">
      <c r="A213" s="192" t="s">
        <v>645</v>
      </c>
      <c r="B213" s="193" t="s">
        <v>646</v>
      </c>
      <c r="C213" s="194">
        <f>C214</f>
        <v>251</v>
      </c>
      <c r="D213" s="173">
        <f t="shared" si="4"/>
        <v>5</v>
      </c>
    </row>
    <row r="214" spans="1:4" ht="15">
      <c r="A214" s="195" t="s">
        <v>647</v>
      </c>
      <c r="B214" s="196" t="s">
        <v>648</v>
      </c>
      <c r="C214" s="194">
        <v>251</v>
      </c>
      <c r="D214" s="173">
        <f t="shared" si="4"/>
        <v>7</v>
      </c>
    </row>
    <row r="215" spans="1:4" s="174" customFormat="1" ht="15">
      <c r="A215" s="192" t="s">
        <v>649</v>
      </c>
      <c r="B215" s="193" t="s">
        <v>650</v>
      </c>
      <c r="C215" s="194">
        <f>SUM(C216:C217)</f>
        <v>23020</v>
      </c>
      <c r="D215" s="173">
        <f t="shared" si="4"/>
        <v>5</v>
      </c>
    </row>
    <row r="216" spans="1:4" ht="15">
      <c r="A216" s="195" t="s">
        <v>651</v>
      </c>
      <c r="B216" s="196" t="s">
        <v>652</v>
      </c>
      <c r="C216" s="194">
        <v>1520</v>
      </c>
      <c r="D216" s="173">
        <f t="shared" si="4"/>
        <v>7</v>
      </c>
    </row>
    <row r="217" spans="1:4" ht="15">
      <c r="A217" s="195" t="s">
        <v>653</v>
      </c>
      <c r="B217" s="196" t="s">
        <v>654</v>
      </c>
      <c r="C217" s="194">
        <v>21500</v>
      </c>
      <c r="D217" s="173">
        <f t="shared" si="4"/>
        <v>7</v>
      </c>
    </row>
    <row r="218" spans="1:4" s="174" customFormat="1" ht="15">
      <c r="A218" s="192" t="s">
        <v>655</v>
      </c>
      <c r="B218" s="193" t="s">
        <v>656</v>
      </c>
      <c r="C218" s="194">
        <f>SUM(C219:C220)</f>
        <v>905</v>
      </c>
      <c r="D218" s="173">
        <f t="shared" si="4"/>
        <v>5</v>
      </c>
    </row>
    <row r="219" spans="1:4" ht="15">
      <c r="A219" s="195" t="s">
        <v>657</v>
      </c>
      <c r="B219" s="196" t="s">
        <v>658</v>
      </c>
      <c r="C219" s="194">
        <v>582</v>
      </c>
      <c r="D219" s="173">
        <f t="shared" si="4"/>
        <v>7</v>
      </c>
    </row>
    <row r="220" spans="1:4" ht="15">
      <c r="A220" s="195" t="s">
        <v>659</v>
      </c>
      <c r="B220" s="196" t="s">
        <v>660</v>
      </c>
      <c r="C220" s="194">
        <v>323</v>
      </c>
      <c r="D220" s="173">
        <f t="shared" si="4"/>
        <v>7</v>
      </c>
    </row>
    <row r="221" spans="1:4" s="174" customFormat="1" ht="15">
      <c r="A221" s="192" t="s">
        <v>661</v>
      </c>
      <c r="B221" s="193" t="s">
        <v>662</v>
      </c>
      <c r="C221" s="194">
        <f>C222</f>
        <v>8</v>
      </c>
      <c r="D221" s="173">
        <f t="shared" si="4"/>
        <v>5</v>
      </c>
    </row>
    <row r="222" spans="1:4" ht="15">
      <c r="A222" s="195" t="s">
        <v>663</v>
      </c>
      <c r="B222" s="196" t="s">
        <v>664</v>
      </c>
      <c r="C222" s="194">
        <v>8</v>
      </c>
      <c r="D222" s="173">
        <f t="shared" si="4"/>
        <v>7</v>
      </c>
    </row>
    <row r="223" spans="1:4" s="174" customFormat="1" ht="15">
      <c r="A223" s="192" t="s">
        <v>665</v>
      </c>
      <c r="B223" s="193" t="s">
        <v>666</v>
      </c>
      <c r="C223" s="194">
        <f>SUM(C224:C226)</f>
        <v>167</v>
      </c>
      <c r="D223" s="173">
        <f t="shared" si="4"/>
        <v>5</v>
      </c>
    </row>
    <row r="224" spans="1:4" ht="15">
      <c r="A224" s="195" t="s">
        <v>667</v>
      </c>
      <c r="B224" s="196" t="s">
        <v>668</v>
      </c>
      <c r="C224" s="194">
        <v>85</v>
      </c>
      <c r="D224" s="173">
        <f t="shared" si="4"/>
        <v>7</v>
      </c>
    </row>
    <row r="225" spans="1:4" ht="15">
      <c r="A225" s="195" t="s">
        <v>669</v>
      </c>
      <c r="B225" s="196" t="s">
        <v>670</v>
      </c>
      <c r="C225" s="194">
        <v>40</v>
      </c>
      <c r="D225" s="173">
        <f t="shared" si="4"/>
        <v>7</v>
      </c>
    </row>
    <row r="226" spans="1:4" ht="15">
      <c r="A226" s="195" t="s">
        <v>671</v>
      </c>
      <c r="B226" s="196" t="s">
        <v>672</v>
      </c>
      <c r="C226" s="194">
        <v>42</v>
      </c>
      <c r="D226" s="173">
        <f t="shared" si="4"/>
        <v>7</v>
      </c>
    </row>
    <row r="227" spans="1:4" s="174" customFormat="1" ht="15">
      <c r="A227" s="192" t="s">
        <v>673</v>
      </c>
      <c r="B227" s="193" t="s">
        <v>674</v>
      </c>
      <c r="C227" s="194">
        <f>C228</f>
        <v>30</v>
      </c>
      <c r="D227" s="173">
        <f t="shared" si="4"/>
        <v>5</v>
      </c>
    </row>
    <row r="228" spans="1:4" ht="15">
      <c r="A228" s="195" t="s">
        <v>675</v>
      </c>
      <c r="B228" s="196" t="s">
        <v>676</v>
      </c>
      <c r="C228" s="194">
        <v>30</v>
      </c>
      <c r="D228" s="173">
        <f t="shared" si="4"/>
        <v>7</v>
      </c>
    </row>
    <row r="229" spans="1:4" s="174" customFormat="1" ht="15">
      <c r="A229" s="192" t="s">
        <v>677</v>
      </c>
      <c r="B229" s="193" t="s">
        <v>678</v>
      </c>
      <c r="C229" s="194">
        <f>SUM(C230:C231)</f>
        <v>1643</v>
      </c>
      <c r="D229" s="173">
        <f t="shared" si="4"/>
        <v>5</v>
      </c>
    </row>
    <row r="230" spans="1:4" ht="15">
      <c r="A230" s="195" t="s">
        <v>679</v>
      </c>
      <c r="B230" s="196" t="s">
        <v>680</v>
      </c>
      <c r="C230" s="194">
        <v>1521</v>
      </c>
      <c r="D230" s="173">
        <f t="shared" si="4"/>
        <v>7</v>
      </c>
    </row>
    <row r="231" spans="1:4" ht="15">
      <c r="A231" s="195" t="s">
        <v>681</v>
      </c>
      <c r="B231" s="196" t="s">
        <v>682</v>
      </c>
      <c r="C231" s="194">
        <v>122</v>
      </c>
      <c r="D231" s="173">
        <f aca="true" t="shared" si="5" ref="D231:D294">LEN(A231)</f>
        <v>7</v>
      </c>
    </row>
    <row r="232" spans="1:4" s="174" customFormat="1" ht="15">
      <c r="A232" s="192" t="s">
        <v>683</v>
      </c>
      <c r="B232" s="193" t="s">
        <v>684</v>
      </c>
      <c r="C232" s="194">
        <f>SUM(C233:C234)</f>
        <v>1788</v>
      </c>
      <c r="D232" s="173">
        <f t="shared" si="5"/>
        <v>5</v>
      </c>
    </row>
    <row r="233" spans="1:4" ht="15">
      <c r="A233" s="195" t="s">
        <v>685</v>
      </c>
      <c r="B233" s="196" t="s">
        <v>686</v>
      </c>
      <c r="C233" s="194">
        <v>35</v>
      </c>
      <c r="D233" s="173">
        <f t="shared" si="5"/>
        <v>7</v>
      </c>
    </row>
    <row r="234" spans="1:4" ht="15">
      <c r="A234" s="195" t="s">
        <v>687</v>
      </c>
      <c r="B234" s="196" t="s">
        <v>684</v>
      </c>
      <c r="C234" s="194">
        <v>1753</v>
      </c>
      <c r="D234" s="173">
        <f t="shared" si="5"/>
        <v>7</v>
      </c>
    </row>
    <row r="235" spans="1:4" s="173" customFormat="1" ht="15">
      <c r="A235" s="192" t="s">
        <v>688</v>
      </c>
      <c r="B235" s="193" t="s">
        <v>689</v>
      </c>
      <c r="C235" s="194">
        <f>C236+C248+C253+C256+C259+C262</f>
        <v>35000</v>
      </c>
      <c r="D235" s="173">
        <f t="shared" si="5"/>
        <v>3</v>
      </c>
    </row>
    <row r="236" spans="1:4" s="174" customFormat="1" ht="15">
      <c r="A236" s="192" t="s">
        <v>690</v>
      </c>
      <c r="B236" s="193" t="s">
        <v>691</v>
      </c>
      <c r="C236" s="194">
        <f>SUM(C237:C247)</f>
        <v>25500</v>
      </c>
      <c r="D236" s="173">
        <f t="shared" si="5"/>
        <v>5</v>
      </c>
    </row>
    <row r="237" spans="1:4" ht="15">
      <c r="A237" s="195" t="s">
        <v>692</v>
      </c>
      <c r="B237" s="196" t="s">
        <v>309</v>
      </c>
      <c r="C237" s="194">
        <v>664</v>
      </c>
      <c r="D237" s="173">
        <f t="shared" si="5"/>
        <v>7</v>
      </c>
    </row>
    <row r="238" spans="1:4" ht="15">
      <c r="A238" s="195" t="s">
        <v>693</v>
      </c>
      <c r="B238" s="196" t="s">
        <v>310</v>
      </c>
      <c r="C238" s="194">
        <v>302</v>
      </c>
      <c r="D238" s="173">
        <f t="shared" si="5"/>
        <v>7</v>
      </c>
    </row>
    <row r="239" spans="1:4" ht="15">
      <c r="A239" s="195" t="s">
        <v>694</v>
      </c>
      <c r="B239" s="196" t="s">
        <v>311</v>
      </c>
      <c r="C239" s="194">
        <v>52</v>
      </c>
      <c r="D239" s="173">
        <f t="shared" si="5"/>
        <v>7</v>
      </c>
    </row>
    <row r="240" spans="1:4" ht="15">
      <c r="A240" s="195" t="s">
        <v>695</v>
      </c>
      <c r="B240" s="196" t="s">
        <v>696</v>
      </c>
      <c r="C240" s="194">
        <v>3340</v>
      </c>
      <c r="D240" s="173">
        <f t="shared" si="5"/>
        <v>7</v>
      </c>
    </row>
    <row r="241" spans="1:4" ht="15">
      <c r="A241" s="195" t="s">
        <v>697</v>
      </c>
      <c r="B241" s="196" t="s">
        <v>698</v>
      </c>
      <c r="C241" s="194">
        <v>164</v>
      </c>
      <c r="D241" s="173">
        <f t="shared" si="5"/>
        <v>7</v>
      </c>
    </row>
    <row r="242" spans="1:4" ht="15">
      <c r="A242" s="195" t="s">
        <v>699</v>
      </c>
      <c r="B242" s="196" t="s">
        <v>700</v>
      </c>
      <c r="C242" s="194">
        <v>3668</v>
      </c>
      <c r="D242" s="173">
        <f t="shared" si="5"/>
        <v>7</v>
      </c>
    </row>
    <row r="243" spans="1:4" ht="15">
      <c r="A243" s="195" t="s">
        <v>701</v>
      </c>
      <c r="B243" s="196" t="s">
        <v>702</v>
      </c>
      <c r="C243" s="194">
        <v>15</v>
      </c>
      <c r="D243" s="173">
        <f t="shared" si="5"/>
        <v>7</v>
      </c>
    </row>
    <row r="244" spans="1:4" ht="15">
      <c r="A244" s="195" t="s">
        <v>703</v>
      </c>
      <c r="B244" s="196" t="s">
        <v>704</v>
      </c>
      <c r="C244" s="194">
        <v>480</v>
      </c>
      <c r="D244" s="173">
        <f t="shared" si="5"/>
        <v>7</v>
      </c>
    </row>
    <row r="245" spans="1:4" ht="15">
      <c r="A245" s="195" t="s">
        <v>705</v>
      </c>
      <c r="B245" s="196" t="s">
        <v>706</v>
      </c>
      <c r="C245" s="194">
        <v>1483</v>
      </c>
      <c r="D245" s="173">
        <f t="shared" si="5"/>
        <v>7</v>
      </c>
    </row>
    <row r="246" spans="1:4" ht="15">
      <c r="A246" s="195" t="s">
        <v>707</v>
      </c>
      <c r="B246" s="196" t="s">
        <v>708</v>
      </c>
      <c r="C246" s="194">
        <v>2065</v>
      </c>
      <c r="D246" s="173">
        <f t="shared" si="5"/>
        <v>7</v>
      </c>
    </row>
    <row r="247" spans="1:4" ht="15">
      <c r="A247" s="195" t="s">
        <v>709</v>
      </c>
      <c r="B247" s="196" t="s">
        <v>710</v>
      </c>
      <c r="C247" s="194">
        <v>13267</v>
      </c>
      <c r="D247" s="173">
        <f t="shared" si="5"/>
        <v>7</v>
      </c>
    </row>
    <row r="248" spans="1:4" s="174" customFormat="1" ht="15">
      <c r="A248" s="192" t="s">
        <v>711</v>
      </c>
      <c r="B248" s="193" t="s">
        <v>712</v>
      </c>
      <c r="C248" s="194">
        <f>SUM(C249:C252)</f>
        <v>2273</v>
      </c>
      <c r="D248" s="173">
        <f t="shared" si="5"/>
        <v>5</v>
      </c>
    </row>
    <row r="249" spans="1:4" ht="15">
      <c r="A249" s="195" t="s">
        <v>713</v>
      </c>
      <c r="B249" s="196" t="s">
        <v>714</v>
      </c>
      <c r="C249" s="194">
        <v>1230</v>
      </c>
      <c r="D249" s="173">
        <f t="shared" si="5"/>
        <v>7</v>
      </c>
    </row>
    <row r="250" spans="1:4" ht="15">
      <c r="A250" s="195" t="s">
        <v>715</v>
      </c>
      <c r="B250" s="196" t="s">
        <v>716</v>
      </c>
      <c r="C250" s="194">
        <v>879</v>
      </c>
      <c r="D250" s="173">
        <f t="shared" si="5"/>
        <v>7</v>
      </c>
    </row>
    <row r="251" spans="1:4" ht="15">
      <c r="A251" s="195" t="s">
        <v>717</v>
      </c>
      <c r="B251" s="196" t="s">
        <v>718</v>
      </c>
      <c r="C251" s="194"/>
      <c r="D251" s="173">
        <f t="shared" si="5"/>
        <v>7</v>
      </c>
    </row>
    <row r="252" spans="1:4" ht="15">
      <c r="A252" s="195" t="s">
        <v>719</v>
      </c>
      <c r="B252" s="196" t="s">
        <v>720</v>
      </c>
      <c r="C252" s="194">
        <v>164</v>
      </c>
      <c r="D252" s="173">
        <f t="shared" si="5"/>
        <v>7</v>
      </c>
    </row>
    <row r="253" spans="1:4" s="174" customFormat="1" ht="15">
      <c r="A253" s="192" t="s">
        <v>721</v>
      </c>
      <c r="B253" s="193" t="s">
        <v>722</v>
      </c>
      <c r="C253" s="194">
        <f>SUM(C254:C255)</f>
        <v>2051</v>
      </c>
      <c r="D253" s="173">
        <f t="shared" si="5"/>
        <v>5</v>
      </c>
    </row>
    <row r="254" spans="1:4" ht="15">
      <c r="A254" s="195" t="s">
        <v>723</v>
      </c>
      <c r="B254" s="196" t="s">
        <v>724</v>
      </c>
      <c r="C254" s="194">
        <v>1909</v>
      </c>
      <c r="D254" s="173">
        <f t="shared" si="5"/>
        <v>7</v>
      </c>
    </row>
    <row r="255" spans="1:4" ht="15">
      <c r="A255" s="195" t="s">
        <v>725</v>
      </c>
      <c r="B255" s="196" t="s">
        <v>726</v>
      </c>
      <c r="C255" s="194">
        <v>142</v>
      </c>
      <c r="D255" s="173">
        <f t="shared" si="5"/>
        <v>7</v>
      </c>
    </row>
    <row r="256" spans="1:4" s="174" customFormat="1" ht="15">
      <c r="A256" s="192" t="s">
        <v>727</v>
      </c>
      <c r="B256" s="193" t="s">
        <v>728</v>
      </c>
      <c r="C256" s="194">
        <f>SUM(C257:C258)</f>
        <v>65</v>
      </c>
      <c r="D256" s="173">
        <f t="shared" si="5"/>
        <v>5</v>
      </c>
    </row>
    <row r="257" spans="1:4" ht="15">
      <c r="A257" s="195" t="s">
        <v>729</v>
      </c>
      <c r="B257" s="196" t="s">
        <v>730</v>
      </c>
      <c r="C257" s="194">
        <v>15</v>
      </c>
      <c r="D257" s="173">
        <f t="shared" si="5"/>
        <v>7</v>
      </c>
    </row>
    <row r="258" spans="1:4" ht="15">
      <c r="A258" s="195" t="s">
        <v>731</v>
      </c>
      <c r="B258" s="196" t="s">
        <v>732</v>
      </c>
      <c r="C258" s="194">
        <v>50</v>
      </c>
      <c r="D258" s="173">
        <f t="shared" si="5"/>
        <v>7</v>
      </c>
    </row>
    <row r="259" spans="1:4" s="174" customFormat="1" ht="15">
      <c r="A259" s="192" t="s">
        <v>733</v>
      </c>
      <c r="B259" s="193" t="s">
        <v>734</v>
      </c>
      <c r="C259" s="194">
        <f>SUM(C260:C261)</f>
        <v>4270</v>
      </c>
      <c r="D259" s="173">
        <f t="shared" si="5"/>
        <v>5</v>
      </c>
    </row>
    <row r="260" spans="1:4" ht="15">
      <c r="A260" s="195" t="s">
        <v>735</v>
      </c>
      <c r="B260" s="196" t="s">
        <v>309</v>
      </c>
      <c r="C260" s="194">
        <v>166</v>
      </c>
      <c r="D260" s="173">
        <f t="shared" si="5"/>
        <v>7</v>
      </c>
    </row>
    <row r="261" spans="1:4" ht="15">
      <c r="A261" s="195">
        <v>2070808</v>
      </c>
      <c r="B261" s="196" t="s">
        <v>736</v>
      </c>
      <c r="C261" s="194">
        <v>4104</v>
      </c>
      <c r="D261" s="173">
        <f t="shared" si="5"/>
        <v>7</v>
      </c>
    </row>
    <row r="262" spans="1:4" s="174" customFormat="1" ht="15">
      <c r="A262" s="192" t="s">
        <v>737</v>
      </c>
      <c r="B262" s="193" t="s">
        <v>738</v>
      </c>
      <c r="C262" s="194">
        <f>SUM(C263:C264)</f>
        <v>841</v>
      </c>
      <c r="D262" s="173">
        <f t="shared" si="5"/>
        <v>5</v>
      </c>
    </row>
    <row r="263" spans="1:4" ht="15">
      <c r="A263" s="195" t="s">
        <v>739</v>
      </c>
      <c r="B263" s="196" t="s">
        <v>740</v>
      </c>
      <c r="C263" s="194">
        <v>301</v>
      </c>
      <c r="D263" s="173">
        <f t="shared" si="5"/>
        <v>7</v>
      </c>
    </row>
    <row r="264" spans="1:4" ht="15">
      <c r="A264" s="195" t="s">
        <v>741</v>
      </c>
      <c r="B264" s="196" t="s">
        <v>738</v>
      </c>
      <c r="C264" s="194">
        <v>540</v>
      </c>
      <c r="D264" s="173">
        <f t="shared" si="5"/>
        <v>7</v>
      </c>
    </row>
    <row r="265" spans="1:4" s="173" customFormat="1" ht="15">
      <c r="A265" s="192" t="s">
        <v>742</v>
      </c>
      <c r="B265" s="193" t="s">
        <v>743</v>
      </c>
      <c r="C265" s="194">
        <f>C266+C275+C282+C286+C288+C292+C299+C305+C311+C318+C322+C325+C328+C331+C334+C338+C340+C344</f>
        <v>165000</v>
      </c>
      <c r="D265" s="173">
        <f t="shared" si="5"/>
        <v>3</v>
      </c>
    </row>
    <row r="266" spans="1:4" s="174" customFormat="1" ht="15">
      <c r="A266" s="192" t="s">
        <v>744</v>
      </c>
      <c r="B266" s="193" t="s">
        <v>745</v>
      </c>
      <c r="C266" s="194">
        <f>SUM(C267:C274)</f>
        <v>9192</v>
      </c>
      <c r="D266" s="173">
        <f t="shared" si="5"/>
        <v>5</v>
      </c>
    </row>
    <row r="267" spans="1:4" ht="15">
      <c r="A267" s="195" t="s">
        <v>746</v>
      </c>
      <c r="B267" s="196" t="s">
        <v>309</v>
      </c>
      <c r="C267" s="194">
        <v>3520</v>
      </c>
      <c r="D267" s="173">
        <f t="shared" si="5"/>
        <v>7</v>
      </c>
    </row>
    <row r="268" spans="1:4" ht="15">
      <c r="A268" s="195" t="s">
        <v>747</v>
      </c>
      <c r="B268" s="196" t="s">
        <v>310</v>
      </c>
      <c r="C268" s="194">
        <v>25</v>
      </c>
      <c r="D268" s="173">
        <f t="shared" si="5"/>
        <v>7</v>
      </c>
    </row>
    <row r="269" spans="1:4" ht="15">
      <c r="A269" s="195" t="s">
        <v>748</v>
      </c>
      <c r="B269" s="196" t="s">
        <v>749</v>
      </c>
      <c r="C269" s="194">
        <v>450</v>
      </c>
      <c r="D269" s="173">
        <f t="shared" si="5"/>
        <v>7</v>
      </c>
    </row>
    <row r="270" spans="1:4" ht="15">
      <c r="A270" s="195" t="s">
        <v>750</v>
      </c>
      <c r="B270" s="196" t="s">
        <v>751</v>
      </c>
      <c r="C270" s="194">
        <v>1521</v>
      </c>
      <c r="D270" s="173">
        <f t="shared" si="5"/>
        <v>7</v>
      </c>
    </row>
    <row r="271" spans="1:4" ht="15">
      <c r="A271" s="195" t="s">
        <v>752</v>
      </c>
      <c r="B271" s="196" t="s">
        <v>753</v>
      </c>
      <c r="C271" s="194">
        <v>1002</v>
      </c>
      <c r="D271" s="173">
        <f t="shared" si="5"/>
        <v>7</v>
      </c>
    </row>
    <row r="272" spans="1:4" ht="15">
      <c r="A272" s="195" t="s">
        <v>754</v>
      </c>
      <c r="B272" s="196" t="s">
        <v>755</v>
      </c>
      <c r="C272" s="194">
        <v>2541</v>
      </c>
      <c r="D272" s="173">
        <f t="shared" si="5"/>
        <v>7</v>
      </c>
    </row>
    <row r="273" spans="1:4" ht="15">
      <c r="A273" s="195" t="s">
        <v>756</v>
      </c>
      <c r="B273" s="196" t="s">
        <v>757</v>
      </c>
      <c r="C273" s="194">
        <v>31</v>
      </c>
      <c r="D273" s="173">
        <f t="shared" si="5"/>
        <v>7</v>
      </c>
    </row>
    <row r="274" spans="1:4" ht="15">
      <c r="A274" s="195" t="s">
        <v>758</v>
      </c>
      <c r="B274" s="196" t="s">
        <v>759</v>
      </c>
      <c r="C274" s="194">
        <v>102</v>
      </c>
      <c r="D274" s="173">
        <f t="shared" si="5"/>
        <v>7</v>
      </c>
    </row>
    <row r="275" spans="1:4" s="174" customFormat="1" ht="15">
      <c r="A275" s="192" t="s">
        <v>760</v>
      </c>
      <c r="B275" s="193" t="s">
        <v>761</v>
      </c>
      <c r="C275" s="194">
        <f>SUM(C276:C281)</f>
        <v>8661</v>
      </c>
      <c r="D275" s="173">
        <f t="shared" si="5"/>
        <v>5</v>
      </c>
    </row>
    <row r="276" spans="1:4" ht="15">
      <c r="A276" s="195" t="s">
        <v>762</v>
      </c>
      <c r="B276" s="196" t="s">
        <v>309</v>
      </c>
      <c r="C276" s="194">
        <v>2900</v>
      </c>
      <c r="D276" s="173">
        <f t="shared" si="5"/>
        <v>7</v>
      </c>
    </row>
    <row r="277" spans="1:4" ht="15">
      <c r="A277" s="195" t="s">
        <v>763</v>
      </c>
      <c r="B277" s="196" t="s">
        <v>310</v>
      </c>
      <c r="C277" s="194">
        <v>45</v>
      </c>
      <c r="D277" s="173">
        <f t="shared" si="5"/>
        <v>7</v>
      </c>
    </row>
    <row r="278" spans="1:4" ht="15">
      <c r="A278" s="195" t="s">
        <v>764</v>
      </c>
      <c r="B278" s="196" t="s">
        <v>765</v>
      </c>
      <c r="C278" s="194">
        <v>750</v>
      </c>
      <c r="D278" s="173">
        <f t="shared" si="5"/>
        <v>7</v>
      </c>
    </row>
    <row r="279" spans="1:4" ht="15">
      <c r="A279" s="195" t="s">
        <v>766</v>
      </c>
      <c r="B279" s="196" t="s">
        <v>767</v>
      </c>
      <c r="C279" s="194">
        <v>265</v>
      </c>
      <c r="D279" s="173">
        <f t="shared" si="5"/>
        <v>7</v>
      </c>
    </row>
    <row r="280" spans="1:4" ht="15">
      <c r="A280" s="195" t="s">
        <v>768</v>
      </c>
      <c r="B280" s="196" t="s">
        <v>769</v>
      </c>
      <c r="C280" s="194">
        <v>3251</v>
      </c>
      <c r="D280" s="173">
        <f t="shared" si="5"/>
        <v>7</v>
      </c>
    </row>
    <row r="281" spans="1:4" ht="15">
      <c r="A281" s="195" t="s">
        <v>770</v>
      </c>
      <c r="B281" s="196" t="s">
        <v>771</v>
      </c>
      <c r="C281" s="194">
        <v>1450</v>
      </c>
      <c r="D281" s="173">
        <f t="shared" si="5"/>
        <v>7</v>
      </c>
    </row>
    <row r="282" spans="1:4" s="174" customFormat="1" ht="15">
      <c r="A282" s="192" t="s">
        <v>772</v>
      </c>
      <c r="B282" s="193" t="s">
        <v>773</v>
      </c>
      <c r="C282" s="194">
        <f>SUM(C283:C285)</f>
        <v>24821</v>
      </c>
      <c r="D282" s="173">
        <f t="shared" si="5"/>
        <v>5</v>
      </c>
    </row>
    <row r="283" spans="1:4" ht="15">
      <c r="A283" s="195" t="s">
        <v>774</v>
      </c>
      <c r="B283" s="196" t="s">
        <v>775</v>
      </c>
      <c r="C283" s="194">
        <v>1845</v>
      </c>
      <c r="D283" s="173">
        <f t="shared" si="5"/>
        <v>7</v>
      </c>
    </row>
    <row r="284" spans="1:4" ht="15">
      <c r="A284" s="195" t="s">
        <v>776</v>
      </c>
      <c r="B284" s="196" t="s">
        <v>777</v>
      </c>
      <c r="C284" s="194">
        <v>22251</v>
      </c>
      <c r="D284" s="173">
        <f t="shared" si="5"/>
        <v>7</v>
      </c>
    </row>
    <row r="285" spans="1:4" ht="15">
      <c r="A285" s="195" t="s">
        <v>778</v>
      </c>
      <c r="B285" s="196" t="s">
        <v>779</v>
      </c>
      <c r="C285" s="194">
        <v>725</v>
      </c>
      <c r="D285" s="173">
        <f t="shared" si="5"/>
        <v>7</v>
      </c>
    </row>
    <row r="286" spans="1:4" s="174" customFormat="1" ht="15">
      <c r="A286" s="192" t="s">
        <v>780</v>
      </c>
      <c r="B286" s="193" t="s">
        <v>781</v>
      </c>
      <c r="C286" s="194">
        <f>C287</f>
        <v>185</v>
      </c>
      <c r="D286" s="173">
        <f t="shared" si="5"/>
        <v>5</v>
      </c>
    </row>
    <row r="287" spans="1:4" ht="15">
      <c r="A287" s="195" t="s">
        <v>782</v>
      </c>
      <c r="B287" s="196" t="s">
        <v>783</v>
      </c>
      <c r="C287" s="194">
        <v>185</v>
      </c>
      <c r="D287" s="173">
        <f t="shared" si="5"/>
        <v>7</v>
      </c>
    </row>
    <row r="288" spans="1:4" s="174" customFormat="1" ht="15">
      <c r="A288" s="192" t="s">
        <v>784</v>
      </c>
      <c r="B288" s="193" t="s">
        <v>785</v>
      </c>
      <c r="C288" s="194">
        <f>SUM(C289:C291)</f>
        <v>5113</v>
      </c>
      <c r="D288" s="173">
        <f t="shared" si="5"/>
        <v>5</v>
      </c>
    </row>
    <row r="289" spans="1:4" ht="15">
      <c r="A289" s="195" t="s">
        <v>786</v>
      </c>
      <c r="B289" s="196" t="s">
        <v>787</v>
      </c>
      <c r="C289" s="194">
        <v>205</v>
      </c>
      <c r="D289" s="173">
        <f t="shared" si="5"/>
        <v>7</v>
      </c>
    </row>
    <row r="290" spans="1:4" ht="15">
      <c r="A290" s="195" t="s">
        <v>788</v>
      </c>
      <c r="B290" s="196" t="s">
        <v>789</v>
      </c>
      <c r="C290" s="194">
        <v>54</v>
      </c>
      <c r="D290" s="173">
        <f t="shared" si="5"/>
        <v>7</v>
      </c>
    </row>
    <row r="291" spans="1:4" ht="15">
      <c r="A291" s="195" t="s">
        <v>790</v>
      </c>
      <c r="B291" s="196" t="s">
        <v>791</v>
      </c>
      <c r="C291" s="194">
        <v>4854</v>
      </c>
      <c r="D291" s="173">
        <f t="shared" si="5"/>
        <v>7</v>
      </c>
    </row>
    <row r="292" spans="1:4" s="174" customFormat="1" ht="15">
      <c r="A292" s="192" t="s">
        <v>792</v>
      </c>
      <c r="B292" s="193" t="s">
        <v>793</v>
      </c>
      <c r="C292" s="194">
        <f>SUM(C293:C298)</f>
        <v>14420</v>
      </c>
      <c r="D292" s="173">
        <f t="shared" si="5"/>
        <v>5</v>
      </c>
    </row>
    <row r="293" spans="1:4" ht="15">
      <c r="A293" s="195" t="s">
        <v>794</v>
      </c>
      <c r="B293" s="196" t="s">
        <v>795</v>
      </c>
      <c r="C293" s="194">
        <v>50</v>
      </c>
      <c r="D293" s="173">
        <f t="shared" si="5"/>
        <v>7</v>
      </c>
    </row>
    <row r="294" spans="1:4" ht="15">
      <c r="A294" s="195" t="s">
        <v>796</v>
      </c>
      <c r="B294" s="196" t="s">
        <v>797</v>
      </c>
      <c r="C294" s="194">
        <v>2541</v>
      </c>
      <c r="D294" s="173">
        <f t="shared" si="5"/>
        <v>7</v>
      </c>
    </row>
    <row r="295" spans="1:4" ht="15">
      <c r="A295" s="195" t="s">
        <v>798</v>
      </c>
      <c r="B295" s="196" t="s">
        <v>799</v>
      </c>
      <c r="C295" s="194">
        <v>5412</v>
      </c>
      <c r="D295" s="173">
        <f aca="true" t="shared" si="6" ref="D295:D358">LEN(A295)</f>
        <v>7</v>
      </c>
    </row>
    <row r="296" spans="1:4" ht="15">
      <c r="A296" s="195" t="s">
        <v>800</v>
      </c>
      <c r="B296" s="196" t="s">
        <v>801</v>
      </c>
      <c r="C296" s="194">
        <v>655</v>
      </c>
      <c r="D296" s="173">
        <f t="shared" si="6"/>
        <v>7</v>
      </c>
    </row>
    <row r="297" spans="1:4" ht="15">
      <c r="A297" s="195" t="s">
        <v>802</v>
      </c>
      <c r="B297" s="196" t="s">
        <v>803</v>
      </c>
      <c r="C297" s="194">
        <v>2542</v>
      </c>
      <c r="D297" s="173">
        <f t="shared" si="6"/>
        <v>7</v>
      </c>
    </row>
    <row r="298" spans="1:4" ht="15">
      <c r="A298" s="195" t="s">
        <v>804</v>
      </c>
      <c r="B298" s="196" t="s">
        <v>805</v>
      </c>
      <c r="C298" s="194">
        <v>3220</v>
      </c>
      <c r="D298" s="173">
        <f t="shared" si="6"/>
        <v>7</v>
      </c>
    </row>
    <row r="299" spans="1:4" s="174" customFormat="1" ht="15">
      <c r="A299" s="192" t="s">
        <v>806</v>
      </c>
      <c r="B299" s="193" t="s">
        <v>807</v>
      </c>
      <c r="C299" s="194">
        <f>SUM(C300:C304)</f>
        <v>2588</v>
      </c>
      <c r="D299" s="173">
        <f t="shared" si="6"/>
        <v>5</v>
      </c>
    </row>
    <row r="300" spans="1:4" ht="15">
      <c r="A300" s="195" t="s">
        <v>808</v>
      </c>
      <c r="B300" s="196" t="s">
        <v>809</v>
      </c>
      <c r="C300" s="194">
        <v>1025</v>
      </c>
      <c r="D300" s="173">
        <f t="shared" si="6"/>
        <v>7</v>
      </c>
    </row>
    <row r="301" spans="1:4" ht="15">
      <c r="A301" s="195" t="s">
        <v>810</v>
      </c>
      <c r="B301" s="196" t="s">
        <v>811</v>
      </c>
      <c r="C301" s="194">
        <v>520</v>
      </c>
      <c r="D301" s="173">
        <f t="shared" si="6"/>
        <v>7</v>
      </c>
    </row>
    <row r="302" spans="1:4" ht="15">
      <c r="A302" s="195" t="s">
        <v>812</v>
      </c>
      <c r="B302" s="196" t="s">
        <v>813</v>
      </c>
      <c r="C302" s="194">
        <v>85</v>
      </c>
      <c r="D302" s="173">
        <f t="shared" si="6"/>
        <v>7</v>
      </c>
    </row>
    <row r="303" spans="1:4" ht="15">
      <c r="A303" s="195" t="s">
        <v>814</v>
      </c>
      <c r="B303" s="196" t="s">
        <v>815</v>
      </c>
      <c r="C303" s="194">
        <v>300</v>
      </c>
      <c r="D303" s="173">
        <f t="shared" si="6"/>
        <v>7</v>
      </c>
    </row>
    <row r="304" spans="1:4" ht="15">
      <c r="A304" s="195" t="s">
        <v>816</v>
      </c>
      <c r="B304" s="196" t="s">
        <v>817</v>
      </c>
      <c r="C304" s="194">
        <v>658</v>
      </c>
      <c r="D304" s="173">
        <f t="shared" si="6"/>
        <v>7</v>
      </c>
    </row>
    <row r="305" spans="1:4" s="174" customFormat="1" ht="15">
      <c r="A305" s="192" t="s">
        <v>818</v>
      </c>
      <c r="B305" s="193" t="s">
        <v>819</v>
      </c>
      <c r="C305" s="194">
        <f>SUM(C306:C310)</f>
        <v>8308</v>
      </c>
      <c r="D305" s="173">
        <f t="shared" si="6"/>
        <v>5</v>
      </c>
    </row>
    <row r="306" spans="1:4" ht="15">
      <c r="A306" s="195" t="s">
        <v>820</v>
      </c>
      <c r="B306" s="196" t="s">
        <v>821</v>
      </c>
      <c r="C306" s="194">
        <v>720</v>
      </c>
      <c r="D306" s="173">
        <f t="shared" si="6"/>
        <v>7</v>
      </c>
    </row>
    <row r="307" spans="1:4" ht="15">
      <c r="A307" s="195" t="s">
        <v>822</v>
      </c>
      <c r="B307" s="196" t="s">
        <v>823</v>
      </c>
      <c r="C307" s="194">
        <v>2311</v>
      </c>
      <c r="D307" s="173">
        <f t="shared" si="6"/>
        <v>7</v>
      </c>
    </row>
    <row r="308" spans="1:4" ht="15">
      <c r="A308" s="195" t="s">
        <v>824</v>
      </c>
      <c r="B308" s="196" t="s">
        <v>825</v>
      </c>
      <c r="C308" s="194">
        <v>2115</v>
      </c>
      <c r="D308" s="173">
        <f t="shared" si="6"/>
        <v>7</v>
      </c>
    </row>
    <row r="309" spans="1:4" ht="15">
      <c r="A309" s="195" t="s">
        <v>826</v>
      </c>
      <c r="B309" s="196" t="s">
        <v>827</v>
      </c>
      <c r="C309" s="194">
        <v>2512</v>
      </c>
      <c r="D309" s="173">
        <f t="shared" si="6"/>
        <v>7</v>
      </c>
    </row>
    <row r="310" spans="1:4" ht="15">
      <c r="A310" s="195" t="s">
        <v>828</v>
      </c>
      <c r="B310" s="196" t="s">
        <v>829</v>
      </c>
      <c r="C310" s="194">
        <v>650</v>
      </c>
      <c r="D310" s="173">
        <f t="shared" si="6"/>
        <v>7</v>
      </c>
    </row>
    <row r="311" spans="1:4" s="174" customFormat="1" ht="15">
      <c r="A311" s="192" t="s">
        <v>830</v>
      </c>
      <c r="B311" s="193" t="s">
        <v>831</v>
      </c>
      <c r="C311" s="194">
        <f>SUM(C312:C317)</f>
        <v>5901</v>
      </c>
      <c r="D311" s="173">
        <f t="shared" si="6"/>
        <v>5</v>
      </c>
    </row>
    <row r="312" spans="1:4" ht="15">
      <c r="A312" s="195" t="s">
        <v>832</v>
      </c>
      <c r="B312" s="196" t="s">
        <v>309</v>
      </c>
      <c r="C312" s="194">
        <v>256</v>
      </c>
      <c r="D312" s="173">
        <f t="shared" si="6"/>
        <v>7</v>
      </c>
    </row>
    <row r="313" spans="1:4" ht="15">
      <c r="A313" s="195" t="s">
        <v>833</v>
      </c>
      <c r="B313" s="196" t="s">
        <v>834</v>
      </c>
      <c r="C313" s="194">
        <v>965</v>
      </c>
      <c r="D313" s="173">
        <f t="shared" si="6"/>
        <v>7</v>
      </c>
    </row>
    <row r="314" spans="1:4" ht="15">
      <c r="A314" s="195" t="s">
        <v>835</v>
      </c>
      <c r="B314" s="196" t="s">
        <v>836</v>
      </c>
      <c r="C314" s="194">
        <v>487</v>
      </c>
      <c r="D314" s="173">
        <f t="shared" si="6"/>
        <v>7</v>
      </c>
    </row>
    <row r="315" spans="1:4" ht="15">
      <c r="A315" s="195" t="s">
        <v>837</v>
      </c>
      <c r="B315" s="196" t="s">
        <v>838</v>
      </c>
      <c r="C315" s="194">
        <v>30</v>
      </c>
      <c r="D315" s="173">
        <f t="shared" si="6"/>
        <v>7</v>
      </c>
    </row>
    <row r="316" spans="1:4" ht="15">
      <c r="A316" s="195" t="s">
        <v>839</v>
      </c>
      <c r="B316" s="196" t="s">
        <v>840</v>
      </c>
      <c r="C316" s="194">
        <v>2005</v>
      </c>
      <c r="D316" s="173">
        <f t="shared" si="6"/>
        <v>7</v>
      </c>
    </row>
    <row r="317" spans="1:4" ht="15">
      <c r="A317" s="195" t="s">
        <v>841</v>
      </c>
      <c r="B317" s="196" t="s">
        <v>842</v>
      </c>
      <c r="C317" s="194">
        <v>2158</v>
      </c>
      <c r="D317" s="173">
        <f t="shared" si="6"/>
        <v>7</v>
      </c>
    </row>
    <row r="318" spans="1:4" s="174" customFormat="1" ht="15">
      <c r="A318" s="192" t="s">
        <v>843</v>
      </c>
      <c r="B318" s="193" t="s">
        <v>844</v>
      </c>
      <c r="C318" s="194">
        <f>SUM(C319:C321)</f>
        <v>300</v>
      </c>
      <c r="D318" s="173">
        <f t="shared" si="6"/>
        <v>5</v>
      </c>
    </row>
    <row r="319" spans="1:4" ht="15">
      <c r="A319" s="195" t="s">
        <v>845</v>
      </c>
      <c r="B319" s="196" t="s">
        <v>309</v>
      </c>
      <c r="C319" s="194">
        <v>154</v>
      </c>
      <c r="D319" s="173">
        <f t="shared" si="6"/>
        <v>7</v>
      </c>
    </row>
    <row r="320" spans="1:4" ht="15">
      <c r="A320" s="195" t="s">
        <v>846</v>
      </c>
      <c r="B320" s="196" t="s">
        <v>310</v>
      </c>
      <c r="C320" s="194">
        <v>111</v>
      </c>
      <c r="D320" s="173">
        <f t="shared" si="6"/>
        <v>7</v>
      </c>
    </row>
    <row r="321" spans="1:4" ht="15">
      <c r="A321" s="195" t="s">
        <v>847</v>
      </c>
      <c r="B321" s="196" t="s">
        <v>848</v>
      </c>
      <c r="C321" s="194">
        <v>35</v>
      </c>
      <c r="D321" s="173">
        <f t="shared" si="6"/>
        <v>7</v>
      </c>
    </row>
    <row r="322" spans="1:4" s="174" customFormat="1" ht="15">
      <c r="A322" s="192" t="s">
        <v>849</v>
      </c>
      <c r="B322" s="193" t="s">
        <v>850</v>
      </c>
      <c r="C322" s="194">
        <f>SUM(C323:C324)</f>
        <v>10705</v>
      </c>
      <c r="D322" s="173">
        <f t="shared" si="6"/>
        <v>5</v>
      </c>
    </row>
    <row r="323" spans="1:4" ht="15">
      <c r="A323" s="195" t="s">
        <v>851</v>
      </c>
      <c r="B323" s="196" t="s">
        <v>852</v>
      </c>
      <c r="C323" s="194">
        <v>1755</v>
      </c>
      <c r="D323" s="173">
        <f t="shared" si="6"/>
        <v>7</v>
      </c>
    </row>
    <row r="324" spans="1:4" ht="15">
      <c r="A324" s="195" t="s">
        <v>853</v>
      </c>
      <c r="B324" s="196" t="s">
        <v>854</v>
      </c>
      <c r="C324" s="194">
        <v>8950</v>
      </c>
      <c r="D324" s="173">
        <f t="shared" si="6"/>
        <v>7</v>
      </c>
    </row>
    <row r="325" spans="1:4" s="174" customFormat="1" ht="15">
      <c r="A325" s="192" t="s">
        <v>855</v>
      </c>
      <c r="B325" s="193" t="s">
        <v>856</v>
      </c>
      <c r="C325" s="194">
        <f>SUM(C326:C327)</f>
        <v>2371</v>
      </c>
      <c r="D325" s="173">
        <f t="shared" si="6"/>
        <v>5</v>
      </c>
    </row>
    <row r="326" spans="1:4" ht="15">
      <c r="A326" s="195" t="s">
        <v>857</v>
      </c>
      <c r="B326" s="196" t="s">
        <v>858</v>
      </c>
      <c r="C326" s="194">
        <v>1851</v>
      </c>
      <c r="D326" s="173">
        <f t="shared" si="6"/>
        <v>7</v>
      </c>
    </row>
    <row r="327" spans="1:4" ht="15">
      <c r="A327" s="195" t="s">
        <v>859</v>
      </c>
      <c r="B327" s="196" t="s">
        <v>860</v>
      </c>
      <c r="C327" s="194">
        <v>520</v>
      </c>
      <c r="D327" s="173">
        <f t="shared" si="6"/>
        <v>7</v>
      </c>
    </row>
    <row r="328" spans="1:4" s="174" customFormat="1" ht="15">
      <c r="A328" s="192" t="s">
        <v>861</v>
      </c>
      <c r="B328" s="193" t="s">
        <v>862</v>
      </c>
      <c r="C328" s="194">
        <f>SUM(C329:C330)</f>
        <v>2562</v>
      </c>
      <c r="D328" s="173">
        <f t="shared" si="6"/>
        <v>5</v>
      </c>
    </row>
    <row r="329" spans="1:4" ht="15">
      <c r="A329" s="195" t="s">
        <v>863</v>
      </c>
      <c r="B329" s="196" t="s">
        <v>864</v>
      </c>
      <c r="C329" s="194">
        <v>52</v>
      </c>
      <c r="D329" s="173">
        <f t="shared" si="6"/>
        <v>7</v>
      </c>
    </row>
    <row r="330" spans="1:4" ht="15">
      <c r="A330" s="195" t="s">
        <v>865</v>
      </c>
      <c r="B330" s="196" t="s">
        <v>866</v>
      </c>
      <c r="C330" s="194">
        <v>2510</v>
      </c>
      <c r="D330" s="173">
        <f t="shared" si="6"/>
        <v>7</v>
      </c>
    </row>
    <row r="331" spans="1:4" s="174" customFormat="1" ht="15">
      <c r="A331" s="192" t="s">
        <v>867</v>
      </c>
      <c r="B331" s="193" t="s">
        <v>868</v>
      </c>
      <c r="C331" s="194">
        <f>SUM(C332:C333)</f>
        <v>11540</v>
      </c>
      <c r="D331" s="173">
        <f t="shared" si="6"/>
        <v>5</v>
      </c>
    </row>
    <row r="332" spans="1:4" ht="15">
      <c r="A332" s="195" t="s">
        <v>869</v>
      </c>
      <c r="B332" s="196" t="s">
        <v>870</v>
      </c>
      <c r="C332" s="194">
        <v>1020</v>
      </c>
      <c r="D332" s="173">
        <f t="shared" si="6"/>
        <v>7</v>
      </c>
    </row>
    <row r="333" spans="1:4" ht="15">
      <c r="A333" s="195" t="s">
        <v>871</v>
      </c>
      <c r="B333" s="196" t="s">
        <v>872</v>
      </c>
      <c r="C333" s="194">
        <v>10520</v>
      </c>
      <c r="D333" s="173">
        <f t="shared" si="6"/>
        <v>7</v>
      </c>
    </row>
    <row r="334" spans="1:4" s="174" customFormat="1" ht="15">
      <c r="A334" s="192" t="s">
        <v>873</v>
      </c>
      <c r="B334" s="193" t="s">
        <v>874</v>
      </c>
      <c r="C334" s="194">
        <f>SUM(C335:C337)</f>
        <v>56356</v>
      </c>
      <c r="D334" s="173">
        <f t="shared" si="6"/>
        <v>5</v>
      </c>
    </row>
    <row r="335" spans="1:4" ht="15">
      <c r="A335" s="195" t="s">
        <v>875</v>
      </c>
      <c r="B335" s="196" t="s">
        <v>876</v>
      </c>
      <c r="C335" s="194">
        <v>650</v>
      </c>
      <c r="D335" s="173">
        <f t="shared" si="6"/>
        <v>7</v>
      </c>
    </row>
    <row r="336" spans="1:4" ht="15">
      <c r="A336" s="195" t="s">
        <v>877</v>
      </c>
      <c r="B336" s="196" t="s">
        <v>878</v>
      </c>
      <c r="C336" s="194">
        <v>55421</v>
      </c>
      <c r="D336" s="173">
        <f t="shared" si="6"/>
        <v>7</v>
      </c>
    </row>
    <row r="337" spans="1:4" ht="15">
      <c r="A337" s="195" t="s">
        <v>879</v>
      </c>
      <c r="B337" s="196" t="s">
        <v>880</v>
      </c>
      <c r="C337" s="194">
        <v>285</v>
      </c>
      <c r="D337" s="173">
        <f t="shared" si="6"/>
        <v>7</v>
      </c>
    </row>
    <row r="338" spans="1:4" s="174" customFormat="1" ht="15">
      <c r="A338" s="192" t="s">
        <v>881</v>
      </c>
      <c r="B338" s="193" t="s">
        <v>882</v>
      </c>
      <c r="C338" s="194">
        <f>C339</f>
        <v>251</v>
      </c>
      <c r="D338" s="173">
        <f t="shared" si="6"/>
        <v>5</v>
      </c>
    </row>
    <row r="339" spans="1:4" ht="15">
      <c r="A339" s="195" t="s">
        <v>883</v>
      </c>
      <c r="B339" s="196" t="s">
        <v>884</v>
      </c>
      <c r="C339" s="194">
        <v>251</v>
      </c>
      <c r="D339" s="173">
        <f t="shared" si="6"/>
        <v>7</v>
      </c>
    </row>
    <row r="340" spans="1:4" s="174" customFormat="1" ht="15">
      <c r="A340" s="192" t="s">
        <v>885</v>
      </c>
      <c r="B340" s="193" t="s">
        <v>886</v>
      </c>
      <c r="C340" s="194">
        <f>SUM(C341:C343)</f>
        <v>916</v>
      </c>
      <c r="D340" s="173">
        <f t="shared" si="6"/>
        <v>5</v>
      </c>
    </row>
    <row r="341" spans="1:4" ht="15">
      <c r="A341" s="195" t="s">
        <v>887</v>
      </c>
      <c r="B341" s="196" t="s">
        <v>309</v>
      </c>
      <c r="C341" s="194">
        <v>205</v>
      </c>
      <c r="D341" s="173">
        <f t="shared" si="6"/>
        <v>7</v>
      </c>
    </row>
    <row r="342" spans="1:4" ht="15">
      <c r="A342" s="195" t="s">
        <v>888</v>
      </c>
      <c r="B342" s="196" t="s">
        <v>889</v>
      </c>
      <c r="C342" s="194">
        <v>666</v>
      </c>
      <c r="D342" s="173">
        <f t="shared" si="6"/>
        <v>7</v>
      </c>
    </row>
    <row r="343" spans="1:4" ht="15">
      <c r="A343" s="195" t="s">
        <v>890</v>
      </c>
      <c r="B343" s="196" t="s">
        <v>891</v>
      </c>
      <c r="C343" s="194">
        <v>45</v>
      </c>
      <c r="D343" s="173">
        <f t="shared" si="6"/>
        <v>7</v>
      </c>
    </row>
    <row r="344" spans="1:4" s="174" customFormat="1" ht="15">
      <c r="A344" s="192" t="s">
        <v>892</v>
      </c>
      <c r="B344" s="193" t="s">
        <v>893</v>
      </c>
      <c r="C344" s="194">
        <f>C345</f>
        <v>810</v>
      </c>
      <c r="D344" s="173">
        <f t="shared" si="6"/>
        <v>5</v>
      </c>
    </row>
    <row r="345" spans="1:4" ht="15">
      <c r="A345" s="195" t="s">
        <v>894</v>
      </c>
      <c r="B345" s="196" t="s">
        <v>893</v>
      </c>
      <c r="C345" s="194">
        <v>810</v>
      </c>
      <c r="D345" s="173">
        <f t="shared" si="6"/>
        <v>7</v>
      </c>
    </row>
    <row r="346" spans="1:4" s="173" customFormat="1" ht="15">
      <c r="A346" s="192" t="s">
        <v>895</v>
      </c>
      <c r="B346" s="193" t="s">
        <v>896</v>
      </c>
      <c r="C346" s="194">
        <f>C347+C351+C355+C359+C368+C371+C375+C377+C379+C382+C384+C388</f>
        <v>110000</v>
      </c>
      <c r="D346" s="173">
        <f t="shared" si="6"/>
        <v>3</v>
      </c>
    </row>
    <row r="347" spans="1:4" s="174" customFormat="1" ht="15">
      <c r="A347" s="192" t="s">
        <v>897</v>
      </c>
      <c r="B347" s="193" t="s">
        <v>898</v>
      </c>
      <c r="C347" s="194">
        <f>SUM(C348:C350)</f>
        <v>2964</v>
      </c>
      <c r="D347" s="173">
        <f t="shared" si="6"/>
        <v>5</v>
      </c>
    </row>
    <row r="348" spans="1:4" ht="15">
      <c r="A348" s="195" t="s">
        <v>899</v>
      </c>
      <c r="B348" s="196" t="s">
        <v>309</v>
      </c>
      <c r="C348" s="194">
        <v>2301</v>
      </c>
      <c r="D348" s="173">
        <f t="shared" si="6"/>
        <v>7</v>
      </c>
    </row>
    <row r="349" spans="1:4" ht="15">
      <c r="A349" s="195" t="s">
        <v>900</v>
      </c>
      <c r="B349" s="196" t="s">
        <v>310</v>
      </c>
      <c r="C349" s="194">
        <v>201</v>
      </c>
      <c r="D349" s="173">
        <f t="shared" si="6"/>
        <v>7</v>
      </c>
    </row>
    <row r="350" spans="1:4" ht="15">
      <c r="A350" s="195" t="s">
        <v>901</v>
      </c>
      <c r="B350" s="196" t="s">
        <v>902</v>
      </c>
      <c r="C350" s="194">
        <v>462</v>
      </c>
      <c r="D350" s="173">
        <f t="shared" si="6"/>
        <v>7</v>
      </c>
    </row>
    <row r="351" spans="1:4" s="174" customFormat="1" ht="15">
      <c r="A351" s="192" t="s">
        <v>903</v>
      </c>
      <c r="B351" s="193" t="s">
        <v>904</v>
      </c>
      <c r="C351" s="194">
        <f>SUM(C352:C354)</f>
        <v>11927</v>
      </c>
      <c r="D351" s="173">
        <f t="shared" si="6"/>
        <v>5</v>
      </c>
    </row>
    <row r="352" spans="1:4" ht="15">
      <c r="A352" s="195" t="s">
        <v>905</v>
      </c>
      <c r="B352" s="196" t="s">
        <v>906</v>
      </c>
      <c r="C352" s="194">
        <v>4555</v>
      </c>
      <c r="D352" s="173">
        <f t="shared" si="6"/>
        <v>7</v>
      </c>
    </row>
    <row r="353" spans="1:4" ht="15">
      <c r="A353" s="195" t="s">
        <v>907</v>
      </c>
      <c r="B353" s="196" t="s">
        <v>908</v>
      </c>
      <c r="C353" s="194">
        <v>521</v>
      </c>
      <c r="D353" s="173">
        <f t="shared" si="6"/>
        <v>7</v>
      </c>
    </row>
    <row r="354" spans="1:4" ht="15">
      <c r="A354" s="195" t="s">
        <v>909</v>
      </c>
      <c r="B354" s="196" t="s">
        <v>910</v>
      </c>
      <c r="C354" s="194">
        <v>6851</v>
      </c>
      <c r="D354" s="173">
        <f t="shared" si="6"/>
        <v>7</v>
      </c>
    </row>
    <row r="355" spans="1:4" s="174" customFormat="1" ht="15">
      <c r="A355" s="192" t="s">
        <v>911</v>
      </c>
      <c r="B355" s="193" t="s">
        <v>912</v>
      </c>
      <c r="C355" s="194">
        <f>SUM(C356:C358)</f>
        <v>13357</v>
      </c>
      <c r="D355" s="173">
        <f t="shared" si="6"/>
        <v>5</v>
      </c>
    </row>
    <row r="356" spans="1:4" ht="15">
      <c r="A356" s="195" t="s">
        <v>913</v>
      </c>
      <c r="B356" s="196" t="s">
        <v>914</v>
      </c>
      <c r="C356" s="194">
        <v>120</v>
      </c>
      <c r="D356" s="173">
        <f t="shared" si="6"/>
        <v>7</v>
      </c>
    </row>
    <row r="357" spans="1:4" ht="15">
      <c r="A357" s="195" t="s">
        <v>915</v>
      </c>
      <c r="B357" s="196" t="s">
        <v>916</v>
      </c>
      <c r="C357" s="194">
        <v>5215</v>
      </c>
      <c r="D357" s="173">
        <f t="shared" si="6"/>
        <v>7</v>
      </c>
    </row>
    <row r="358" spans="1:4" ht="15">
      <c r="A358" s="195" t="s">
        <v>917</v>
      </c>
      <c r="B358" s="196" t="s">
        <v>918</v>
      </c>
      <c r="C358" s="194">
        <v>8022</v>
      </c>
      <c r="D358" s="173">
        <f t="shared" si="6"/>
        <v>7</v>
      </c>
    </row>
    <row r="359" spans="1:4" s="174" customFormat="1" ht="15">
      <c r="A359" s="192" t="s">
        <v>919</v>
      </c>
      <c r="B359" s="193" t="s">
        <v>920</v>
      </c>
      <c r="C359" s="194">
        <f>SUM(C360:C367)</f>
        <v>28423</v>
      </c>
      <c r="D359" s="173">
        <f aca="true" t="shared" si="7" ref="D359:D422">LEN(A359)</f>
        <v>5</v>
      </c>
    </row>
    <row r="360" spans="1:4" ht="15">
      <c r="A360" s="195" t="s">
        <v>921</v>
      </c>
      <c r="B360" s="196" t="s">
        <v>922</v>
      </c>
      <c r="C360" s="194">
        <v>4002</v>
      </c>
      <c r="D360" s="173">
        <f t="shared" si="7"/>
        <v>7</v>
      </c>
    </row>
    <row r="361" spans="1:4" ht="15">
      <c r="A361" s="195" t="s">
        <v>923</v>
      </c>
      <c r="B361" s="196" t="s">
        <v>924</v>
      </c>
      <c r="C361" s="194">
        <v>254</v>
      </c>
      <c r="D361" s="173">
        <f t="shared" si="7"/>
        <v>7</v>
      </c>
    </row>
    <row r="362" spans="1:4" ht="15">
      <c r="A362" s="195" t="s">
        <v>925</v>
      </c>
      <c r="B362" s="196" t="s">
        <v>926</v>
      </c>
      <c r="C362" s="194">
        <v>780</v>
      </c>
      <c r="D362" s="173">
        <f t="shared" si="7"/>
        <v>7</v>
      </c>
    </row>
    <row r="363" spans="1:4" ht="15">
      <c r="A363" s="195" t="s">
        <v>927</v>
      </c>
      <c r="B363" s="196" t="s">
        <v>928</v>
      </c>
      <c r="C363" s="194">
        <v>31</v>
      </c>
      <c r="D363" s="173">
        <f t="shared" si="7"/>
        <v>7</v>
      </c>
    </row>
    <row r="364" spans="1:4" ht="15">
      <c r="A364" s="195" t="s">
        <v>929</v>
      </c>
      <c r="B364" s="196" t="s">
        <v>930</v>
      </c>
      <c r="C364" s="194">
        <v>12521</v>
      </c>
      <c r="D364" s="173">
        <f t="shared" si="7"/>
        <v>7</v>
      </c>
    </row>
    <row r="365" spans="1:4" ht="15">
      <c r="A365" s="195" t="s">
        <v>931</v>
      </c>
      <c r="B365" s="196" t="s">
        <v>932</v>
      </c>
      <c r="C365" s="194">
        <v>5515</v>
      </c>
      <c r="D365" s="173">
        <f t="shared" si="7"/>
        <v>7</v>
      </c>
    </row>
    <row r="366" spans="1:4" ht="15">
      <c r="A366" s="195" t="s">
        <v>933</v>
      </c>
      <c r="B366" s="196" t="s">
        <v>934</v>
      </c>
      <c r="C366" s="194">
        <v>120</v>
      </c>
      <c r="D366" s="173">
        <f t="shared" si="7"/>
        <v>7</v>
      </c>
    </row>
    <row r="367" spans="1:4" ht="15">
      <c r="A367" s="195" t="s">
        <v>935</v>
      </c>
      <c r="B367" s="196" t="s">
        <v>936</v>
      </c>
      <c r="C367" s="194">
        <v>5200</v>
      </c>
      <c r="D367" s="173">
        <f t="shared" si="7"/>
        <v>7</v>
      </c>
    </row>
    <row r="368" spans="1:4" s="174" customFormat="1" ht="15">
      <c r="A368" s="192" t="s">
        <v>937</v>
      </c>
      <c r="B368" s="193" t="s">
        <v>938</v>
      </c>
      <c r="C368" s="194">
        <f>SUM(C369:C370)</f>
        <v>410</v>
      </c>
      <c r="D368" s="173">
        <f t="shared" si="7"/>
        <v>5</v>
      </c>
    </row>
    <row r="369" spans="1:4" ht="15">
      <c r="A369" s="195" t="s">
        <v>939</v>
      </c>
      <c r="B369" s="196" t="s">
        <v>940</v>
      </c>
      <c r="C369" s="194">
        <v>230</v>
      </c>
      <c r="D369" s="173">
        <f t="shared" si="7"/>
        <v>7</v>
      </c>
    </row>
    <row r="370" spans="1:4" ht="15">
      <c r="A370" s="195" t="s">
        <v>941</v>
      </c>
      <c r="B370" s="196" t="s">
        <v>942</v>
      </c>
      <c r="C370" s="194">
        <v>180</v>
      </c>
      <c r="D370" s="173">
        <f t="shared" si="7"/>
        <v>7</v>
      </c>
    </row>
    <row r="371" spans="1:4" s="174" customFormat="1" ht="15">
      <c r="A371" s="192" t="s">
        <v>943</v>
      </c>
      <c r="B371" s="193" t="s">
        <v>944</v>
      </c>
      <c r="C371" s="194">
        <f>SUM(C372:C374)</f>
        <v>1900</v>
      </c>
      <c r="D371" s="173">
        <f t="shared" si="7"/>
        <v>5</v>
      </c>
    </row>
    <row r="372" spans="1:4" ht="15">
      <c r="A372" s="195" t="s">
        <v>945</v>
      </c>
      <c r="B372" s="196" t="s">
        <v>946</v>
      </c>
      <c r="C372" s="194">
        <v>50</v>
      </c>
      <c r="D372" s="173">
        <f t="shared" si="7"/>
        <v>7</v>
      </c>
    </row>
    <row r="373" spans="1:4" ht="15">
      <c r="A373" s="195" t="s">
        <v>947</v>
      </c>
      <c r="B373" s="196" t="s">
        <v>948</v>
      </c>
      <c r="C373" s="194">
        <v>1525</v>
      </c>
      <c r="D373" s="173">
        <f t="shared" si="7"/>
        <v>7</v>
      </c>
    </row>
    <row r="374" spans="1:4" ht="15">
      <c r="A374" s="195" t="s">
        <v>949</v>
      </c>
      <c r="B374" s="196" t="s">
        <v>950</v>
      </c>
      <c r="C374" s="194">
        <v>325</v>
      </c>
      <c r="D374" s="173">
        <f t="shared" si="7"/>
        <v>7</v>
      </c>
    </row>
    <row r="375" spans="1:4" s="174" customFormat="1" ht="15">
      <c r="A375" s="192" t="s">
        <v>951</v>
      </c>
      <c r="B375" s="193" t="s">
        <v>952</v>
      </c>
      <c r="C375" s="194">
        <f>C376</f>
        <v>1555</v>
      </c>
      <c r="D375" s="173">
        <f t="shared" si="7"/>
        <v>5</v>
      </c>
    </row>
    <row r="376" spans="1:4" ht="15">
      <c r="A376" s="195" t="s">
        <v>953</v>
      </c>
      <c r="B376" s="196" t="s">
        <v>954</v>
      </c>
      <c r="C376" s="194">
        <v>1555</v>
      </c>
      <c r="D376" s="173">
        <f t="shared" si="7"/>
        <v>7</v>
      </c>
    </row>
    <row r="377" spans="1:4" s="174" customFormat="1" ht="15">
      <c r="A377" s="192" t="s">
        <v>955</v>
      </c>
      <c r="B377" s="193" t="s">
        <v>956</v>
      </c>
      <c r="C377" s="194">
        <f>C378</f>
        <v>40070</v>
      </c>
      <c r="D377" s="173">
        <f t="shared" si="7"/>
        <v>5</v>
      </c>
    </row>
    <row r="378" spans="1:4" ht="15">
      <c r="A378" s="195" t="s">
        <v>957</v>
      </c>
      <c r="B378" s="196" t="s">
        <v>958</v>
      </c>
      <c r="C378" s="194">
        <v>40070</v>
      </c>
      <c r="D378" s="173">
        <f t="shared" si="7"/>
        <v>7</v>
      </c>
    </row>
    <row r="379" spans="1:4" s="174" customFormat="1" ht="15">
      <c r="A379" s="192" t="s">
        <v>959</v>
      </c>
      <c r="B379" s="193" t="s">
        <v>960</v>
      </c>
      <c r="C379" s="194">
        <f>SUM(C380:C381)</f>
        <v>7510</v>
      </c>
      <c r="D379" s="173">
        <f t="shared" si="7"/>
        <v>5</v>
      </c>
    </row>
    <row r="380" spans="1:4" ht="15">
      <c r="A380" s="195" t="s">
        <v>961</v>
      </c>
      <c r="B380" s="196" t="s">
        <v>962</v>
      </c>
      <c r="C380" s="194">
        <v>6858</v>
      </c>
      <c r="D380" s="173">
        <f t="shared" si="7"/>
        <v>7</v>
      </c>
    </row>
    <row r="381" spans="1:4" ht="15">
      <c r="A381" s="195" t="s">
        <v>963</v>
      </c>
      <c r="B381" s="196" t="s">
        <v>964</v>
      </c>
      <c r="C381" s="194">
        <v>652</v>
      </c>
      <c r="D381" s="173">
        <f t="shared" si="7"/>
        <v>7</v>
      </c>
    </row>
    <row r="382" spans="1:4" s="174" customFormat="1" ht="15">
      <c r="A382" s="192" t="s">
        <v>965</v>
      </c>
      <c r="B382" s="193" t="s">
        <v>966</v>
      </c>
      <c r="C382" s="194">
        <f>SUM(C383)</f>
        <v>250</v>
      </c>
      <c r="D382" s="173">
        <f t="shared" si="7"/>
        <v>5</v>
      </c>
    </row>
    <row r="383" spans="1:4" ht="15">
      <c r="A383" s="195" t="s">
        <v>967</v>
      </c>
      <c r="B383" s="196" t="s">
        <v>968</v>
      </c>
      <c r="C383" s="194">
        <v>250</v>
      </c>
      <c r="D383" s="173">
        <f t="shared" si="7"/>
        <v>7</v>
      </c>
    </row>
    <row r="384" spans="1:4" s="174" customFormat="1" ht="15">
      <c r="A384" s="192" t="s">
        <v>969</v>
      </c>
      <c r="B384" s="193" t="s">
        <v>970</v>
      </c>
      <c r="C384" s="194">
        <f>SUM(C385:C387)</f>
        <v>733</v>
      </c>
      <c r="D384" s="173">
        <f t="shared" si="7"/>
        <v>5</v>
      </c>
    </row>
    <row r="385" spans="1:4" ht="15">
      <c r="A385" s="195" t="s">
        <v>971</v>
      </c>
      <c r="B385" s="196" t="s">
        <v>309</v>
      </c>
      <c r="C385" s="194">
        <v>524</v>
      </c>
      <c r="D385" s="173">
        <f t="shared" si="7"/>
        <v>7</v>
      </c>
    </row>
    <row r="386" spans="1:4" ht="15">
      <c r="A386" s="195" t="s">
        <v>972</v>
      </c>
      <c r="B386" s="196" t="s">
        <v>310</v>
      </c>
      <c r="C386" s="194">
        <v>88</v>
      </c>
      <c r="D386" s="173">
        <f t="shared" si="7"/>
        <v>7</v>
      </c>
    </row>
    <row r="387" spans="1:4" ht="15">
      <c r="A387" s="195" t="s">
        <v>973</v>
      </c>
      <c r="B387" s="196" t="s">
        <v>974</v>
      </c>
      <c r="C387" s="194">
        <v>121</v>
      </c>
      <c r="D387" s="173">
        <f t="shared" si="7"/>
        <v>7</v>
      </c>
    </row>
    <row r="388" spans="1:4" s="174" customFormat="1" ht="15">
      <c r="A388" s="192" t="s">
        <v>975</v>
      </c>
      <c r="B388" s="193" t="s">
        <v>976</v>
      </c>
      <c r="C388" s="194">
        <f>SUM(C389)</f>
        <v>901</v>
      </c>
      <c r="D388" s="173">
        <f t="shared" si="7"/>
        <v>5</v>
      </c>
    </row>
    <row r="389" spans="1:4" ht="15">
      <c r="A389" s="195">
        <v>2109999</v>
      </c>
      <c r="B389" s="196" t="s">
        <v>976</v>
      </c>
      <c r="C389" s="194">
        <v>901</v>
      </c>
      <c r="D389" s="173">
        <f t="shared" si="7"/>
        <v>7</v>
      </c>
    </row>
    <row r="390" spans="1:4" s="173" customFormat="1" ht="15">
      <c r="A390" s="192" t="s">
        <v>977</v>
      </c>
      <c r="B390" s="193" t="s">
        <v>978</v>
      </c>
      <c r="C390" s="194">
        <f>C391+C395+C398+C402+C404+C406+C408+C410+C414+C416</f>
        <v>100000</v>
      </c>
      <c r="D390" s="173">
        <f t="shared" si="7"/>
        <v>3</v>
      </c>
    </row>
    <row r="391" spans="1:4" s="174" customFormat="1" ht="15">
      <c r="A391" s="192" t="s">
        <v>979</v>
      </c>
      <c r="B391" s="193" t="s">
        <v>980</v>
      </c>
      <c r="C391" s="194">
        <f>SUM(C392:C394)</f>
        <v>2074</v>
      </c>
      <c r="D391" s="173">
        <f t="shared" si="7"/>
        <v>5</v>
      </c>
    </row>
    <row r="392" spans="1:4" ht="15">
      <c r="A392" s="195" t="s">
        <v>981</v>
      </c>
      <c r="B392" s="196" t="s">
        <v>309</v>
      </c>
      <c r="C392" s="194">
        <v>1458</v>
      </c>
      <c r="D392" s="173">
        <f t="shared" si="7"/>
        <v>7</v>
      </c>
    </row>
    <row r="393" spans="1:4" ht="15">
      <c r="A393" s="195" t="s">
        <v>982</v>
      </c>
      <c r="B393" s="196" t="s">
        <v>983</v>
      </c>
      <c r="C393" s="194">
        <v>54</v>
      </c>
      <c r="D393" s="173">
        <f t="shared" si="7"/>
        <v>7</v>
      </c>
    </row>
    <row r="394" spans="1:4" ht="15">
      <c r="A394" s="195" t="s">
        <v>984</v>
      </c>
      <c r="B394" s="196" t="s">
        <v>985</v>
      </c>
      <c r="C394" s="194">
        <v>562</v>
      </c>
      <c r="D394" s="173">
        <f t="shared" si="7"/>
        <v>7</v>
      </c>
    </row>
    <row r="395" spans="1:4" s="174" customFormat="1" ht="15">
      <c r="A395" s="192" t="s">
        <v>986</v>
      </c>
      <c r="B395" s="193" t="s">
        <v>987</v>
      </c>
      <c r="C395" s="194">
        <f>SUM(C396:C397)</f>
        <v>1247</v>
      </c>
      <c r="D395" s="173">
        <f t="shared" si="7"/>
        <v>5</v>
      </c>
    </row>
    <row r="396" spans="1:4" ht="15">
      <c r="A396" s="195" t="s">
        <v>988</v>
      </c>
      <c r="B396" s="196" t="s">
        <v>989</v>
      </c>
      <c r="C396" s="194">
        <v>52</v>
      </c>
      <c r="D396" s="173">
        <f t="shared" si="7"/>
        <v>7</v>
      </c>
    </row>
    <row r="397" spans="1:4" ht="15">
      <c r="A397" s="195" t="s">
        <v>990</v>
      </c>
      <c r="B397" s="196" t="s">
        <v>991</v>
      </c>
      <c r="C397" s="194">
        <v>1195</v>
      </c>
      <c r="D397" s="173">
        <f t="shared" si="7"/>
        <v>7</v>
      </c>
    </row>
    <row r="398" spans="1:4" s="174" customFormat="1" ht="15">
      <c r="A398" s="192" t="s">
        <v>992</v>
      </c>
      <c r="B398" s="193" t="s">
        <v>993</v>
      </c>
      <c r="C398" s="194">
        <f>SUM(C399:C401)</f>
        <v>31661</v>
      </c>
      <c r="D398" s="173">
        <f t="shared" si="7"/>
        <v>5</v>
      </c>
    </row>
    <row r="399" spans="1:4" ht="15">
      <c r="A399" s="195" t="s">
        <v>994</v>
      </c>
      <c r="B399" s="196" t="s">
        <v>995</v>
      </c>
      <c r="C399" s="194">
        <v>530</v>
      </c>
      <c r="D399" s="173">
        <f t="shared" si="7"/>
        <v>7</v>
      </c>
    </row>
    <row r="400" spans="1:4" ht="15">
      <c r="A400" s="195" t="s">
        <v>996</v>
      </c>
      <c r="B400" s="196" t="s">
        <v>997</v>
      </c>
      <c r="C400" s="194">
        <v>4589</v>
      </c>
      <c r="D400" s="173">
        <f t="shared" si="7"/>
        <v>7</v>
      </c>
    </row>
    <row r="401" spans="1:4" ht="15">
      <c r="A401" s="195" t="s">
        <v>998</v>
      </c>
      <c r="B401" s="196" t="s">
        <v>999</v>
      </c>
      <c r="C401" s="194">
        <v>26542</v>
      </c>
      <c r="D401" s="173">
        <f t="shared" si="7"/>
        <v>7</v>
      </c>
    </row>
    <row r="402" spans="1:4" s="174" customFormat="1" ht="15">
      <c r="A402" s="192" t="s">
        <v>1000</v>
      </c>
      <c r="B402" s="193" t="s">
        <v>1001</v>
      </c>
      <c r="C402" s="194">
        <f aca="true" t="shared" si="8" ref="C402:C406">SUM(C403)</f>
        <v>9852</v>
      </c>
      <c r="D402" s="173">
        <f t="shared" si="7"/>
        <v>5</v>
      </c>
    </row>
    <row r="403" spans="1:4" ht="15">
      <c r="A403" s="195" t="s">
        <v>1002</v>
      </c>
      <c r="B403" s="196" t="s">
        <v>1003</v>
      </c>
      <c r="C403" s="194">
        <v>9852</v>
      </c>
      <c r="D403" s="173">
        <f t="shared" si="7"/>
        <v>7</v>
      </c>
    </row>
    <row r="404" spans="1:4" s="174" customFormat="1" ht="15">
      <c r="A404" s="192" t="s">
        <v>1004</v>
      </c>
      <c r="B404" s="193" t="s">
        <v>1005</v>
      </c>
      <c r="C404" s="194">
        <f t="shared" si="8"/>
        <v>8</v>
      </c>
      <c r="D404" s="173">
        <f t="shared" si="7"/>
        <v>5</v>
      </c>
    </row>
    <row r="405" spans="1:4" ht="15">
      <c r="A405" s="195" t="s">
        <v>1006</v>
      </c>
      <c r="B405" s="196" t="s">
        <v>1007</v>
      </c>
      <c r="C405" s="194">
        <v>8</v>
      </c>
      <c r="D405" s="173">
        <f t="shared" si="7"/>
        <v>7</v>
      </c>
    </row>
    <row r="406" spans="1:4" s="174" customFormat="1" ht="15">
      <c r="A406" s="192" t="s">
        <v>1008</v>
      </c>
      <c r="B406" s="193" t="s">
        <v>1009</v>
      </c>
      <c r="C406" s="194">
        <f t="shared" si="8"/>
        <v>90</v>
      </c>
      <c r="D406" s="173">
        <f t="shared" si="7"/>
        <v>5</v>
      </c>
    </row>
    <row r="407" spans="1:4" ht="15">
      <c r="A407" s="195" t="s">
        <v>1010</v>
      </c>
      <c r="B407" s="196" t="s">
        <v>1011</v>
      </c>
      <c r="C407" s="194">
        <v>90</v>
      </c>
      <c r="D407" s="173">
        <f t="shared" si="7"/>
        <v>7</v>
      </c>
    </row>
    <row r="408" spans="1:4" s="174" customFormat="1" ht="15">
      <c r="A408" s="192" t="s">
        <v>1012</v>
      </c>
      <c r="B408" s="193" t="s">
        <v>1013</v>
      </c>
      <c r="C408" s="194">
        <f>SUM(C409)</f>
        <v>8967</v>
      </c>
      <c r="D408" s="173">
        <f t="shared" si="7"/>
        <v>5</v>
      </c>
    </row>
    <row r="409" spans="1:4" ht="15">
      <c r="A409" s="195" t="s">
        <v>1014</v>
      </c>
      <c r="B409" s="196" t="s">
        <v>1013</v>
      </c>
      <c r="C409" s="194">
        <v>8967</v>
      </c>
      <c r="D409" s="173">
        <f t="shared" si="7"/>
        <v>7</v>
      </c>
    </row>
    <row r="410" spans="1:4" s="174" customFormat="1" ht="15">
      <c r="A410" s="192" t="s">
        <v>1015</v>
      </c>
      <c r="B410" s="193" t="s">
        <v>1016</v>
      </c>
      <c r="C410" s="194">
        <f>SUM(C411:C413)</f>
        <v>25181</v>
      </c>
      <c r="D410" s="173">
        <f t="shared" si="7"/>
        <v>5</v>
      </c>
    </row>
    <row r="411" spans="1:4" ht="15">
      <c r="A411" s="195" t="s">
        <v>1017</v>
      </c>
      <c r="B411" s="196" t="s">
        <v>1018</v>
      </c>
      <c r="C411" s="194">
        <v>8620</v>
      </c>
      <c r="D411" s="173">
        <f t="shared" si="7"/>
        <v>7</v>
      </c>
    </row>
    <row r="412" spans="1:4" ht="15">
      <c r="A412" s="195" t="s">
        <v>1019</v>
      </c>
      <c r="B412" s="196" t="s">
        <v>1020</v>
      </c>
      <c r="C412" s="194">
        <v>50</v>
      </c>
      <c r="D412" s="173">
        <f t="shared" si="7"/>
        <v>7</v>
      </c>
    </row>
    <row r="413" spans="1:4" ht="15">
      <c r="A413" s="195" t="s">
        <v>1021</v>
      </c>
      <c r="B413" s="196" t="s">
        <v>1022</v>
      </c>
      <c r="C413" s="194">
        <v>16511</v>
      </c>
      <c r="D413" s="173">
        <f t="shared" si="7"/>
        <v>7</v>
      </c>
    </row>
    <row r="414" spans="1:4" s="174" customFormat="1" ht="15">
      <c r="A414" s="192" t="s">
        <v>1023</v>
      </c>
      <c r="B414" s="193" t="s">
        <v>1024</v>
      </c>
      <c r="C414" s="194">
        <f>SUM(C415)</f>
        <v>400</v>
      </c>
      <c r="D414" s="173">
        <f t="shared" si="7"/>
        <v>5</v>
      </c>
    </row>
    <row r="415" spans="1:4" ht="15">
      <c r="A415" s="195" t="s">
        <v>1025</v>
      </c>
      <c r="B415" s="196" t="s">
        <v>1026</v>
      </c>
      <c r="C415" s="194">
        <v>400</v>
      </c>
      <c r="D415" s="173">
        <f t="shared" si="7"/>
        <v>7</v>
      </c>
    </row>
    <row r="416" spans="1:4" s="174" customFormat="1" ht="15">
      <c r="A416" s="192" t="s">
        <v>1027</v>
      </c>
      <c r="B416" s="193" t="s">
        <v>1028</v>
      </c>
      <c r="C416" s="194">
        <f>SUM(C417)</f>
        <v>20520</v>
      </c>
      <c r="D416" s="173">
        <f t="shared" si="7"/>
        <v>5</v>
      </c>
    </row>
    <row r="417" spans="1:4" ht="15">
      <c r="A417" s="195">
        <v>2119999</v>
      </c>
      <c r="B417" s="196" t="s">
        <v>1028</v>
      </c>
      <c r="C417" s="194">
        <v>20520</v>
      </c>
      <c r="D417" s="173">
        <f t="shared" si="7"/>
        <v>7</v>
      </c>
    </row>
    <row r="418" spans="1:4" s="173" customFormat="1" ht="15">
      <c r="A418" s="192" t="s">
        <v>1029</v>
      </c>
      <c r="B418" s="193" t="s">
        <v>1030</v>
      </c>
      <c r="C418" s="194">
        <f>C419+C424+C426+C429+C431</f>
        <v>150000</v>
      </c>
      <c r="D418" s="173">
        <f t="shared" si="7"/>
        <v>3</v>
      </c>
    </row>
    <row r="419" spans="1:4" s="174" customFormat="1" ht="15">
      <c r="A419" s="192" t="s">
        <v>1031</v>
      </c>
      <c r="B419" s="193" t="s">
        <v>1032</v>
      </c>
      <c r="C419" s="194">
        <f>SUM(C420:C423)</f>
        <v>14606</v>
      </c>
      <c r="D419" s="173">
        <f t="shared" si="7"/>
        <v>5</v>
      </c>
    </row>
    <row r="420" spans="1:4" ht="15">
      <c r="A420" s="195" t="s">
        <v>1033</v>
      </c>
      <c r="B420" s="196" t="s">
        <v>309</v>
      </c>
      <c r="C420" s="194">
        <v>560</v>
      </c>
      <c r="D420" s="173">
        <f t="shared" si="7"/>
        <v>7</v>
      </c>
    </row>
    <row r="421" spans="1:4" ht="15">
      <c r="A421" s="195" t="s">
        <v>1034</v>
      </c>
      <c r="B421" s="196" t="s">
        <v>310</v>
      </c>
      <c r="C421" s="194">
        <v>1425</v>
      </c>
      <c r="D421" s="173">
        <f t="shared" si="7"/>
        <v>7</v>
      </c>
    </row>
    <row r="422" spans="1:4" ht="15">
      <c r="A422" s="195" t="s">
        <v>1035</v>
      </c>
      <c r="B422" s="196" t="s">
        <v>1036</v>
      </c>
      <c r="C422" s="194">
        <v>1420</v>
      </c>
      <c r="D422" s="173">
        <f t="shared" si="7"/>
        <v>7</v>
      </c>
    </row>
    <row r="423" spans="1:4" ht="15">
      <c r="A423" s="195" t="s">
        <v>1037</v>
      </c>
      <c r="B423" s="196" t="s">
        <v>1038</v>
      </c>
      <c r="C423" s="194">
        <v>11201</v>
      </c>
      <c r="D423" s="173">
        <f aca="true" t="shared" si="9" ref="D423:D486">LEN(A423)</f>
        <v>7</v>
      </c>
    </row>
    <row r="424" spans="1:4" s="174" customFormat="1" ht="15">
      <c r="A424" s="192" t="s">
        <v>1039</v>
      </c>
      <c r="B424" s="193" t="s">
        <v>1040</v>
      </c>
      <c r="C424" s="194">
        <f>C425</f>
        <v>32205</v>
      </c>
      <c r="D424" s="173">
        <f t="shared" si="9"/>
        <v>5</v>
      </c>
    </row>
    <row r="425" spans="1:4" ht="15">
      <c r="A425" s="195" t="s">
        <v>1041</v>
      </c>
      <c r="B425" s="196" t="s">
        <v>1040</v>
      </c>
      <c r="C425" s="194">
        <v>32205</v>
      </c>
      <c r="D425" s="173">
        <f t="shared" si="9"/>
        <v>7</v>
      </c>
    </row>
    <row r="426" spans="1:4" s="174" customFormat="1" ht="15">
      <c r="A426" s="192" t="s">
        <v>1042</v>
      </c>
      <c r="B426" s="193" t="s">
        <v>1043</v>
      </c>
      <c r="C426" s="194">
        <f>SUM(C427:C428)</f>
        <v>67040</v>
      </c>
      <c r="D426" s="173">
        <f t="shared" si="9"/>
        <v>5</v>
      </c>
    </row>
    <row r="427" spans="1:4" ht="15">
      <c r="A427" s="195" t="s">
        <v>1044</v>
      </c>
      <c r="B427" s="196" t="s">
        <v>1045</v>
      </c>
      <c r="C427" s="194">
        <v>80</v>
      </c>
      <c r="D427" s="173">
        <f t="shared" si="9"/>
        <v>7</v>
      </c>
    </row>
    <row r="428" spans="1:4" ht="15">
      <c r="A428" s="195" t="s">
        <v>1046</v>
      </c>
      <c r="B428" s="196" t="s">
        <v>1047</v>
      </c>
      <c r="C428" s="194">
        <v>66960</v>
      </c>
      <c r="D428" s="173">
        <f t="shared" si="9"/>
        <v>7</v>
      </c>
    </row>
    <row r="429" spans="1:4" s="174" customFormat="1" ht="15">
      <c r="A429" s="192" t="s">
        <v>1048</v>
      </c>
      <c r="B429" s="193" t="s">
        <v>1049</v>
      </c>
      <c r="C429" s="194">
        <f>C430</f>
        <v>25585</v>
      </c>
      <c r="D429" s="173">
        <f t="shared" si="9"/>
        <v>5</v>
      </c>
    </row>
    <row r="430" spans="1:4" ht="15">
      <c r="A430" s="195" t="s">
        <v>1050</v>
      </c>
      <c r="B430" s="196" t="s">
        <v>1049</v>
      </c>
      <c r="C430" s="194">
        <v>25585</v>
      </c>
      <c r="D430" s="173">
        <f t="shared" si="9"/>
        <v>7</v>
      </c>
    </row>
    <row r="431" spans="1:4" s="174" customFormat="1" ht="15">
      <c r="A431" s="192" t="s">
        <v>1051</v>
      </c>
      <c r="B431" s="193" t="s">
        <v>1052</v>
      </c>
      <c r="C431" s="194">
        <f>C432</f>
        <v>10564</v>
      </c>
      <c r="D431" s="173">
        <f t="shared" si="9"/>
        <v>5</v>
      </c>
    </row>
    <row r="432" spans="1:4" ht="15">
      <c r="A432" s="195" t="s">
        <v>1053</v>
      </c>
      <c r="B432" s="196" t="s">
        <v>1052</v>
      </c>
      <c r="C432" s="194">
        <v>10564</v>
      </c>
      <c r="D432" s="173">
        <f t="shared" si="9"/>
        <v>7</v>
      </c>
    </row>
    <row r="433" spans="1:4" s="173" customFormat="1" ht="15">
      <c r="A433" s="192" t="s">
        <v>1054</v>
      </c>
      <c r="B433" s="193" t="s">
        <v>1055</v>
      </c>
      <c r="C433" s="194">
        <f>C434+C455+C466+C484+C488+C493+C497</f>
        <v>208000</v>
      </c>
      <c r="D433" s="173">
        <f t="shared" si="9"/>
        <v>3</v>
      </c>
    </row>
    <row r="434" spans="1:4" s="174" customFormat="1" ht="15">
      <c r="A434" s="192" t="s">
        <v>1056</v>
      </c>
      <c r="B434" s="193" t="s">
        <v>1057</v>
      </c>
      <c r="C434" s="194">
        <f>SUM(C435:C454)</f>
        <v>69804</v>
      </c>
      <c r="D434" s="173">
        <f t="shared" si="9"/>
        <v>5</v>
      </c>
    </row>
    <row r="435" spans="1:4" ht="15">
      <c r="A435" s="195" t="s">
        <v>1058</v>
      </c>
      <c r="B435" s="196" t="s">
        <v>309</v>
      </c>
      <c r="C435" s="194">
        <v>1858</v>
      </c>
      <c r="D435" s="173">
        <f t="shared" si="9"/>
        <v>7</v>
      </c>
    </row>
    <row r="436" spans="1:4" ht="15">
      <c r="A436" s="195" t="s">
        <v>1059</v>
      </c>
      <c r="B436" s="196" t="s">
        <v>310</v>
      </c>
      <c r="C436" s="194">
        <v>1120</v>
      </c>
      <c r="D436" s="173">
        <f t="shared" si="9"/>
        <v>7</v>
      </c>
    </row>
    <row r="437" spans="1:4" ht="15">
      <c r="A437" s="195" t="s">
        <v>1060</v>
      </c>
      <c r="B437" s="196" t="s">
        <v>341</v>
      </c>
      <c r="C437" s="194">
        <v>6672</v>
      </c>
      <c r="D437" s="173">
        <f t="shared" si="9"/>
        <v>7</v>
      </c>
    </row>
    <row r="438" spans="1:4" ht="15">
      <c r="A438" s="195" t="s">
        <v>1061</v>
      </c>
      <c r="B438" s="196" t="s">
        <v>1062</v>
      </c>
      <c r="C438" s="194">
        <v>3560</v>
      </c>
      <c r="D438" s="173">
        <f t="shared" si="9"/>
        <v>7</v>
      </c>
    </row>
    <row r="439" spans="1:4" ht="15">
      <c r="A439" s="195" t="s">
        <v>1063</v>
      </c>
      <c r="B439" s="196" t="s">
        <v>1064</v>
      </c>
      <c r="C439" s="194">
        <v>1895</v>
      </c>
      <c r="D439" s="173">
        <f t="shared" si="9"/>
        <v>7</v>
      </c>
    </row>
    <row r="440" spans="1:4" ht="15">
      <c r="A440" s="195" t="s">
        <v>1065</v>
      </c>
      <c r="B440" s="196" t="s">
        <v>1066</v>
      </c>
      <c r="C440" s="194">
        <v>220</v>
      </c>
      <c r="D440" s="173">
        <f t="shared" si="9"/>
        <v>7</v>
      </c>
    </row>
    <row r="441" spans="1:4" ht="15">
      <c r="A441" s="195" t="s">
        <v>1067</v>
      </c>
      <c r="B441" s="196" t="s">
        <v>1068</v>
      </c>
      <c r="C441" s="194">
        <v>40</v>
      </c>
      <c r="D441" s="173">
        <f t="shared" si="9"/>
        <v>7</v>
      </c>
    </row>
    <row r="442" spans="1:4" ht="15">
      <c r="A442" s="195" t="s">
        <v>1069</v>
      </c>
      <c r="B442" s="196" t="s">
        <v>1070</v>
      </c>
      <c r="C442" s="194">
        <v>12</v>
      </c>
      <c r="D442" s="173">
        <f t="shared" si="9"/>
        <v>7</v>
      </c>
    </row>
    <row r="443" spans="1:4" ht="15">
      <c r="A443" s="195" t="s">
        <v>1071</v>
      </c>
      <c r="B443" s="196" t="s">
        <v>1072</v>
      </c>
      <c r="C443" s="194">
        <v>95</v>
      </c>
      <c r="D443" s="173">
        <f t="shared" si="9"/>
        <v>7</v>
      </c>
    </row>
    <row r="444" spans="1:4" ht="15">
      <c r="A444" s="195" t="s">
        <v>1073</v>
      </c>
      <c r="B444" s="196" t="s">
        <v>1074</v>
      </c>
      <c r="C444" s="194">
        <v>75</v>
      </c>
      <c r="D444" s="173">
        <f t="shared" si="9"/>
        <v>7</v>
      </c>
    </row>
    <row r="445" spans="1:4" ht="15">
      <c r="A445" s="195" t="s">
        <v>1075</v>
      </c>
      <c r="B445" s="196" t="s">
        <v>1076</v>
      </c>
      <c r="C445" s="194">
        <v>467</v>
      </c>
      <c r="D445" s="173">
        <f t="shared" si="9"/>
        <v>7</v>
      </c>
    </row>
    <row r="446" spans="1:4" ht="15">
      <c r="A446" s="195" t="s">
        <v>1077</v>
      </c>
      <c r="B446" s="196" t="s">
        <v>1078</v>
      </c>
      <c r="C446" s="194">
        <v>1250</v>
      </c>
      <c r="D446" s="173">
        <f t="shared" si="9"/>
        <v>7</v>
      </c>
    </row>
    <row r="447" spans="1:4" ht="15">
      <c r="A447" s="195" t="s">
        <v>1079</v>
      </c>
      <c r="B447" s="196" t="s">
        <v>1080</v>
      </c>
      <c r="C447" s="194">
        <v>13450</v>
      </c>
      <c r="D447" s="173">
        <f t="shared" si="9"/>
        <v>7</v>
      </c>
    </row>
    <row r="448" spans="1:4" ht="15">
      <c r="A448" s="195" t="s">
        <v>1081</v>
      </c>
      <c r="B448" s="196" t="s">
        <v>1082</v>
      </c>
      <c r="C448" s="194">
        <v>250</v>
      </c>
      <c r="D448" s="173">
        <f t="shared" si="9"/>
        <v>7</v>
      </c>
    </row>
    <row r="449" spans="1:4" ht="15">
      <c r="A449" s="195" t="s">
        <v>1083</v>
      </c>
      <c r="B449" s="196" t="s">
        <v>1084</v>
      </c>
      <c r="C449" s="194">
        <v>4498</v>
      </c>
      <c r="D449" s="173">
        <f t="shared" si="9"/>
        <v>7</v>
      </c>
    </row>
    <row r="450" spans="1:4" ht="15">
      <c r="A450" s="195" t="s">
        <v>1085</v>
      </c>
      <c r="B450" s="196" t="s">
        <v>1086</v>
      </c>
      <c r="C450" s="194">
        <v>989</v>
      </c>
      <c r="D450" s="173">
        <f t="shared" si="9"/>
        <v>7</v>
      </c>
    </row>
    <row r="451" spans="1:4" ht="15">
      <c r="A451" s="195" t="s">
        <v>1087</v>
      </c>
      <c r="B451" s="196" t="s">
        <v>1088</v>
      </c>
      <c r="C451" s="194">
        <v>10025</v>
      </c>
      <c r="D451" s="173">
        <f t="shared" si="9"/>
        <v>7</v>
      </c>
    </row>
    <row r="452" spans="1:4" ht="15">
      <c r="A452" s="195" t="s">
        <v>1089</v>
      </c>
      <c r="B452" s="196" t="s">
        <v>1090</v>
      </c>
      <c r="C452" s="194">
        <v>8</v>
      </c>
      <c r="D452" s="173">
        <f t="shared" si="9"/>
        <v>7</v>
      </c>
    </row>
    <row r="453" spans="1:4" ht="15">
      <c r="A453" s="195" t="s">
        <v>1091</v>
      </c>
      <c r="B453" s="196" t="s">
        <v>1092</v>
      </c>
      <c r="C453" s="194">
        <v>80</v>
      </c>
      <c r="D453" s="173">
        <f t="shared" si="9"/>
        <v>7</v>
      </c>
    </row>
    <row r="454" spans="1:4" ht="15">
      <c r="A454" s="195" t="s">
        <v>1093</v>
      </c>
      <c r="B454" s="196" t="s">
        <v>1094</v>
      </c>
      <c r="C454" s="194">
        <v>23240</v>
      </c>
      <c r="D454" s="173">
        <f t="shared" si="9"/>
        <v>7</v>
      </c>
    </row>
    <row r="455" spans="1:4" s="174" customFormat="1" ht="15">
      <c r="A455" s="192" t="s">
        <v>1095</v>
      </c>
      <c r="B455" s="193" t="s">
        <v>1096</v>
      </c>
      <c r="C455" s="194">
        <f>SUM(C456:C465)</f>
        <v>14802</v>
      </c>
      <c r="D455" s="173">
        <f t="shared" si="9"/>
        <v>5</v>
      </c>
    </row>
    <row r="456" spans="1:4" ht="15">
      <c r="A456" s="195" t="s">
        <v>1097</v>
      </c>
      <c r="B456" s="196" t="s">
        <v>310</v>
      </c>
      <c r="C456" s="194">
        <v>185</v>
      </c>
      <c r="D456" s="173">
        <f t="shared" si="9"/>
        <v>7</v>
      </c>
    </row>
    <row r="457" spans="1:4" ht="15">
      <c r="A457" s="195" t="s">
        <v>1098</v>
      </c>
      <c r="B457" s="196" t="s">
        <v>1099</v>
      </c>
      <c r="C457" s="194">
        <v>3250</v>
      </c>
      <c r="D457" s="173">
        <f t="shared" si="9"/>
        <v>7</v>
      </c>
    </row>
    <row r="458" spans="1:4" ht="15">
      <c r="A458" s="195" t="s">
        <v>1100</v>
      </c>
      <c r="B458" s="196" t="s">
        <v>1101</v>
      </c>
      <c r="C458" s="194">
        <v>3552</v>
      </c>
      <c r="D458" s="173">
        <f t="shared" si="9"/>
        <v>7</v>
      </c>
    </row>
    <row r="459" spans="1:4" ht="15">
      <c r="A459" s="195" t="s">
        <v>1102</v>
      </c>
      <c r="B459" s="196" t="s">
        <v>1103</v>
      </c>
      <c r="C459" s="194">
        <v>758</v>
      </c>
      <c r="D459" s="173">
        <f t="shared" si="9"/>
        <v>7</v>
      </c>
    </row>
    <row r="460" spans="1:4" ht="15">
      <c r="A460" s="195" t="s">
        <v>1104</v>
      </c>
      <c r="B460" s="196" t="s">
        <v>1105</v>
      </c>
      <c r="C460" s="194">
        <v>66</v>
      </c>
      <c r="D460" s="173">
        <f t="shared" si="9"/>
        <v>7</v>
      </c>
    </row>
    <row r="461" spans="1:4" ht="15">
      <c r="A461" s="195" t="s">
        <v>1106</v>
      </c>
      <c r="B461" s="196" t="s">
        <v>1107</v>
      </c>
      <c r="C461" s="194">
        <v>3523</v>
      </c>
      <c r="D461" s="173">
        <f t="shared" si="9"/>
        <v>7</v>
      </c>
    </row>
    <row r="462" spans="1:4" ht="15">
      <c r="A462" s="195" t="s">
        <v>1108</v>
      </c>
      <c r="B462" s="196" t="s">
        <v>1109</v>
      </c>
      <c r="C462" s="194">
        <v>7</v>
      </c>
      <c r="D462" s="173">
        <f t="shared" si="9"/>
        <v>7</v>
      </c>
    </row>
    <row r="463" spans="1:4" ht="15">
      <c r="A463" s="195" t="s">
        <v>1110</v>
      </c>
      <c r="B463" s="196" t="s">
        <v>1111</v>
      </c>
      <c r="C463" s="194">
        <v>154</v>
      </c>
      <c r="D463" s="173">
        <f t="shared" si="9"/>
        <v>7</v>
      </c>
    </row>
    <row r="464" spans="1:4" ht="15">
      <c r="A464" s="195" t="s">
        <v>1112</v>
      </c>
      <c r="B464" s="196" t="s">
        <v>1113</v>
      </c>
      <c r="C464" s="194">
        <v>102</v>
      </c>
      <c r="D464" s="173">
        <f t="shared" si="9"/>
        <v>7</v>
      </c>
    </row>
    <row r="465" spans="1:4" ht="15">
      <c r="A465" s="195" t="s">
        <v>1114</v>
      </c>
      <c r="B465" s="196" t="s">
        <v>1115</v>
      </c>
      <c r="C465" s="194">
        <v>3205</v>
      </c>
      <c r="D465" s="173">
        <f t="shared" si="9"/>
        <v>7</v>
      </c>
    </row>
    <row r="466" spans="1:4" s="174" customFormat="1" ht="15">
      <c r="A466" s="192" t="s">
        <v>1116</v>
      </c>
      <c r="B466" s="193" t="s">
        <v>1117</v>
      </c>
      <c r="C466" s="194">
        <f>SUM(C467:C483)</f>
        <v>75182</v>
      </c>
      <c r="D466" s="173">
        <f t="shared" si="9"/>
        <v>5</v>
      </c>
    </row>
    <row r="467" spans="1:4" ht="15">
      <c r="A467" s="195" t="s">
        <v>1118</v>
      </c>
      <c r="B467" s="196" t="s">
        <v>309</v>
      </c>
      <c r="C467" s="194">
        <v>854</v>
      </c>
      <c r="D467" s="173">
        <f t="shared" si="9"/>
        <v>7</v>
      </c>
    </row>
    <row r="468" spans="1:4" ht="15">
      <c r="A468" s="195" t="s">
        <v>1119</v>
      </c>
      <c r="B468" s="196" t="s">
        <v>1120</v>
      </c>
      <c r="C468" s="194">
        <v>9520</v>
      </c>
      <c r="D468" s="173">
        <f t="shared" si="9"/>
        <v>7</v>
      </c>
    </row>
    <row r="469" spans="1:4" ht="15">
      <c r="A469" s="195" t="s">
        <v>1121</v>
      </c>
      <c r="B469" s="196" t="s">
        <v>1122</v>
      </c>
      <c r="C469" s="194">
        <v>26300</v>
      </c>
      <c r="D469" s="173">
        <f t="shared" si="9"/>
        <v>7</v>
      </c>
    </row>
    <row r="470" spans="1:4" ht="15">
      <c r="A470" s="195" t="s">
        <v>1123</v>
      </c>
      <c r="B470" s="196" t="s">
        <v>1124</v>
      </c>
      <c r="C470" s="194">
        <v>15520</v>
      </c>
      <c r="D470" s="173">
        <f t="shared" si="9"/>
        <v>7</v>
      </c>
    </row>
    <row r="471" spans="1:4" ht="15">
      <c r="A471" s="195" t="s">
        <v>1125</v>
      </c>
      <c r="B471" s="196" t="s">
        <v>1126</v>
      </c>
      <c r="C471" s="194">
        <v>230</v>
      </c>
      <c r="D471" s="173">
        <f t="shared" si="9"/>
        <v>7</v>
      </c>
    </row>
    <row r="472" spans="1:4" ht="15">
      <c r="A472" s="195" t="s">
        <v>1127</v>
      </c>
      <c r="B472" s="196" t="s">
        <v>1128</v>
      </c>
      <c r="C472" s="194">
        <v>72</v>
      </c>
      <c r="D472" s="173">
        <f t="shared" si="9"/>
        <v>7</v>
      </c>
    </row>
    <row r="473" spans="1:4" ht="15">
      <c r="A473" s="195" t="s">
        <v>1129</v>
      </c>
      <c r="B473" s="196" t="s">
        <v>1130</v>
      </c>
      <c r="C473" s="194">
        <v>52</v>
      </c>
      <c r="D473" s="173">
        <f t="shared" si="9"/>
        <v>7</v>
      </c>
    </row>
    <row r="474" spans="1:4" ht="15">
      <c r="A474" s="195" t="s">
        <v>1131</v>
      </c>
      <c r="B474" s="196" t="s">
        <v>1132</v>
      </c>
      <c r="C474" s="194">
        <v>168</v>
      </c>
      <c r="D474" s="173">
        <f t="shared" si="9"/>
        <v>7</v>
      </c>
    </row>
    <row r="475" spans="1:4" ht="15">
      <c r="A475" s="195" t="s">
        <v>1133</v>
      </c>
      <c r="B475" s="196" t="s">
        <v>1134</v>
      </c>
      <c r="C475" s="194">
        <v>751</v>
      </c>
      <c r="D475" s="173">
        <f t="shared" si="9"/>
        <v>7</v>
      </c>
    </row>
    <row r="476" spans="1:4" ht="15">
      <c r="A476" s="195" t="s">
        <v>1135</v>
      </c>
      <c r="B476" s="196" t="s">
        <v>1136</v>
      </c>
      <c r="C476" s="194">
        <v>2153</v>
      </c>
      <c r="D476" s="173">
        <f t="shared" si="9"/>
        <v>7</v>
      </c>
    </row>
    <row r="477" spans="1:4" ht="15">
      <c r="A477" s="195" t="s">
        <v>1137</v>
      </c>
      <c r="B477" s="196" t="s">
        <v>1138</v>
      </c>
      <c r="C477" s="194">
        <v>450</v>
      </c>
      <c r="D477" s="173">
        <f t="shared" si="9"/>
        <v>7</v>
      </c>
    </row>
    <row r="478" spans="1:4" ht="15">
      <c r="A478" s="195" t="s">
        <v>1139</v>
      </c>
      <c r="B478" s="196" t="s">
        <v>1140</v>
      </c>
      <c r="C478" s="194">
        <v>10256</v>
      </c>
      <c r="D478" s="173">
        <f t="shared" si="9"/>
        <v>7</v>
      </c>
    </row>
    <row r="479" spans="1:4" ht="15">
      <c r="A479" s="195" t="s">
        <v>1141</v>
      </c>
      <c r="B479" s="196" t="s">
        <v>1142</v>
      </c>
      <c r="C479" s="194">
        <v>452</v>
      </c>
      <c r="D479" s="173">
        <f t="shared" si="9"/>
        <v>7</v>
      </c>
    </row>
    <row r="480" spans="1:4" ht="15">
      <c r="A480" s="195" t="s">
        <v>1143</v>
      </c>
      <c r="B480" s="196" t="s">
        <v>1144</v>
      </c>
      <c r="C480" s="194">
        <v>152</v>
      </c>
      <c r="D480" s="173">
        <f t="shared" si="9"/>
        <v>7</v>
      </c>
    </row>
    <row r="481" spans="1:4" ht="15">
      <c r="A481" s="195" t="s">
        <v>1145</v>
      </c>
      <c r="B481" s="196" t="s">
        <v>1146</v>
      </c>
      <c r="C481" s="194">
        <v>485</v>
      </c>
      <c r="D481" s="173">
        <f t="shared" si="9"/>
        <v>7</v>
      </c>
    </row>
    <row r="482" spans="1:4" ht="15">
      <c r="A482" s="195" t="s">
        <v>1147</v>
      </c>
      <c r="B482" s="196" t="s">
        <v>1148</v>
      </c>
      <c r="C482" s="194">
        <v>2541</v>
      </c>
      <c r="D482" s="173">
        <f t="shared" si="9"/>
        <v>7</v>
      </c>
    </row>
    <row r="483" spans="1:4" ht="15">
      <c r="A483" s="195" t="s">
        <v>1149</v>
      </c>
      <c r="B483" s="196" t="s">
        <v>1150</v>
      </c>
      <c r="C483" s="194">
        <v>5226</v>
      </c>
      <c r="D483" s="173">
        <f t="shared" si="9"/>
        <v>7</v>
      </c>
    </row>
    <row r="484" spans="1:4" s="174" customFormat="1" ht="15">
      <c r="A484" s="192" t="s">
        <v>1151</v>
      </c>
      <c r="B484" s="193" t="s">
        <v>1152</v>
      </c>
      <c r="C484" s="194">
        <f>SUM(C485:C487)</f>
        <v>9325</v>
      </c>
      <c r="D484" s="173">
        <f t="shared" si="9"/>
        <v>5</v>
      </c>
    </row>
    <row r="485" spans="1:4" ht="15">
      <c r="A485" s="195" t="s">
        <v>1153</v>
      </c>
      <c r="B485" s="196" t="s">
        <v>1154</v>
      </c>
      <c r="C485" s="194">
        <v>1852</v>
      </c>
      <c r="D485" s="173">
        <f t="shared" si="9"/>
        <v>7</v>
      </c>
    </row>
    <row r="486" spans="1:4" ht="15">
      <c r="A486" s="195" t="s">
        <v>1155</v>
      </c>
      <c r="B486" s="196" t="s">
        <v>1156</v>
      </c>
      <c r="C486" s="194">
        <v>1223</v>
      </c>
      <c r="D486" s="173">
        <f t="shared" si="9"/>
        <v>7</v>
      </c>
    </row>
    <row r="487" spans="1:4" ht="15">
      <c r="A487" s="195" t="s">
        <v>1157</v>
      </c>
      <c r="B487" s="196" t="s">
        <v>1158</v>
      </c>
      <c r="C487" s="194">
        <v>6250</v>
      </c>
      <c r="D487" s="173">
        <f aca="true" t="shared" si="10" ref="D487:D550">LEN(A487)</f>
        <v>7</v>
      </c>
    </row>
    <row r="488" spans="1:4" s="174" customFormat="1" ht="15">
      <c r="A488" s="192" t="s">
        <v>1159</v>
      </c>
      <c r="B488" s="193" t="s">
        <v>1160</v>
      </c>
      <c r="C488" s="194">
        <f>SUM(C489:C492)</f>
        <v>32817</v>
      </c>
      <c r="D488" s="173">
        <f t="shared" si="10"/>
        <v>5</v>
      </c>
    </row>
    <row r="489" spans="1:4" ht="15">
      <c r="A489" s="195" t="s">
        <v>1161</v>
      </c>
      <c r="B489" s="196" t="s">
        <v>1162</v>
      </c>
      <c r="C489" s="194">
        <v>1200</v>
      </c>
      <c r="D489" s="173">
        <f t="shared" si="10"/>
        <v>7</v>
      </c>
    </row>
    <row r="490" spans="1:4" ht="15">
      <c r="A490" s="195" t="s">
        <v>1163</v>
      </c>
      <c r="B490" s="196" t="s">
        <v>1164</v>
      </c>
      <c r="C490" s="194">
        <v>12316</v>
      </c>
      <c r="D490" s="173">
        <f t="shared" si="10"/>
        <v>7</v>
      </c>
    </row>
    <row r="491" spans="1:4" ht="15">
      <c r="A491" s="195" t="s">
        <v>1165</v>
      </c>
      <c r="B491" s="196" t="s">
        <v>1166</v>
      </c>
      <c r="C491" s="194">
        <v>1250</v>
      </c>
      <c r="D491" s="173">
        <f t="shared" si="10"/>
        <v>7</v>
      </c>
    </row>
    <row r="492" spans="1:4" ht="15">
      <c r="A492" s="195" t="s">
        <v>1167</v>
      </c>
      <c r="B492" s="196" t="s">
        <v>1168</v>
      </c>
      <c r="C492" s="194">
        <v>18051</v>
      </c>
      <c r="D492" s="173">
        <f t="shared" si="10"/>
        <v>7</v>
      </c>
    </row>
    <row r="493" spans="1:4" s="174" customFormat="1" ht="15">
      <c r="A493" s="192" t="s">
        <v>1169</v>
      </c>
      <c r="B493" s="193" t="s">
        <v>1170</v>
      </c>
      <c r="C493" s="194">
        <f>SUM(C494:C496)</f>
        <v>1070</v>
      </c>
      <c r="D493" s="173">
        <f t="shared" si="10"/>
        <v>5</v>
      </c>
    </row>
    <row r="494" spans="1:4" ht="15">
      <c r="A494" s="195" t="s">
        <v>1171</v>
      </c>
      <c r="B494" s="196" t="s">
        <v>1172</v>
      </c>
      <c r="C494" s="194">
        <v>600</v>
      </c>
      <c r="D494" s="173">
        <f t="shared" si="10"/>
        <v>7</v>
      </c>
    </row>
    <row r="495" spans="1:4" ht="15">
      <c r="A495" s="195" t="s">
        <v>1173</v>
      </c>
      <c r="B495" s="196" t="s">
        <v>1174</v>
      </c>
      <c r="C495" s="194">
        <v>450</v>
      </c>
      <c r="D495" s="173">
        <f t="shared" si="10"/>
        <v>7</v>
      </c>
    </row>
    <row r="496" spans="1:4" ht="15">
      <c r="A496" s="195" t="s">
        <v>1175</v>
      </c>
      <c r="B496" s="196" t="s">
        <v>1176</v>
      </c>
      <c r="C496" s="194">
        <v>20</v>
      </c>
      <c r="D496" s="173">
        <f t="shared" si="10"/>
        <v>7</v>
      </c>
    </row>
    <row r="497" spans="1:4" s="174" customFormat="1" ht="15">
      <c r="A497" s="192" t="s">
        <v>1177</v>
      </c>
      <c r="B497" s="193" t="s">
        <v>1178</v>
      </c>
      <c r="C497" s="194">
        <f>C498</f>
        <v>5000</v>
      </c>
      <c r="D497" s="173">
        <f t="shared" si="10"/>
        <v>5</v>
      </c>
    </row>
    <row r="498" spans="1:4" ht="15">
      <c r="A498" s="195" t="s">
        <v>1179</v>
      </c>
      <c r="B498" s="196" t="s">
        <v>1178</v>
      </c>
      <c r="C498" s="194">
        <v>5000</v>
      </c>
      <c r="D498" s="173">
        <f t="shared" si="10"/>
        <v>7</v>
      </c>
    </row>
    <row r="499" spans="1:4" s="173" customFormat="1" ht="15">
      <c r="A499" s="192" t="s">
        <v>1180</v>
      </c>
      <c r="B499" s="193" t="s">
        <v>1181</v>
      </c>
      <c r="C499" s="194">
        <f>C500+C508+C510</f>
        <v>80000</v>
      </c>
      <c r="D499" s="173">
        <f t="shared" si="10"/>
        <v>3</v>
      </c>
    </row>
    <row r="500" spans="1:4" s="174" customFormat="1" ht="15">
      <c r="A500" s="192" t="s">
        <v>1182</v>
      </c>
      <c r="B500" s="193" t="s">
        <v>1183</v>
      </c>
      <c r="C500" s="194">
        <f>SUM(C501:C507)</f>
        <v>60744</v>
      </c>
      <c r="D500" s="173">
        <f t="shared" si="10"/>
        <v>5</v>
      </c>
    </row>
    <row r="501" spans="1:4" ht="15">
      <c r="A501" s="195" t="s">
        <v>1184</v>
      </c>
      <c r="B501" s="196" t="s">
        <v>309</v>
      </c>
      <c r="C501" s="194">
        <v>7868</v>
      </c>
      <c r="D501" s="173">
        <f t="shared" si="10"/>
        <v>7</v>
      </c>
    </row>
    <row r="502" spans="1:4" ht="15">
      <c r="A502" s="195" t="s">
        <v>1185</v>
      </c>
      <c r="B502" s="196" t="s">
        <v>310</v>
      </c>
      <c r="C502" s="194">
        <v>125</v>
      </c>
      <c r="D502" s="173">
        <f t="shared" si="10"/>
        <v>7</v>
      </c>
    </row>
    <row r="503" spans="1:4" ht="15">
      <c r="A503" s="195" t="s">
        <v>1186</v>
      </c>
      <c r="B503" s="196" t="s">
        <v>1187</v>
      </c>
      <c r="C503" s="194">
        <v>10525</v>
      </c>
      <c r="D503" s="173">
        <f t="shared" si="10"/>
        <v>7</v>
      </c>
    </row>
    <row r="504" spans="1:4" ht="15">
      <c r="A504" s="195" t="s">
        <v>1188</v>
      </c>
      <c r="B504" s="196" t="s">
        <v>1189</v>
      </c>
      <c r="C504" s="194">
        <v>10027</v>
      </c>
      <c r="D504" s="173">
        <f t="shared" si="10"/>
        <v>7</v>
      </c>
    </row>
    <row r="505" spans="1:4" ht="15">
      <c r="A505" s="195" t="s">
        <v>1190</v>
      </c>
      <c r="B505" s="196" t="s">
        <v>1191</v>
      </c>
      <c r="C505" s="194">
        <v>8254</v>
      </c>
      <c r="D505" s="173">
        <f t="shared" si="10"/>
        <v>7</v>
      </c>
    </row>
    <row r="506" spans="1:4" ht="15">
      <c r="A506" s="195" t="s">
        <v>1192</v>
      </c>
      <c r="B506" s="196" t="s">
        <v>1193</v>
      </c>
      <c r="C506" s="194">
        <v>14082</v>
      </c>
      <c r="D506" s="173">
        <f t="shared" si="10"/>
        <v>7</v>
      </c>
    </row>
    <row r="507" spans="1:4" ht="15">
      <c r="A507" s="195" t="s">
        <v>1194</v>
      </c>
      <c r="B507" s="196" t="s">
        <v>1195</v>
      </c>
      <c r="C507" s="194">
        <v>9863</v>
      </c>
      <c r="D507" s="173">
        <f t="shared" si="10"/>
        <v>7</v>
      </c>
    </row>
    <row r="508" spans="1:4" s="174" customFormat="1" ht="15">
      <c r="A508" s="192" t="s">
        <v>1196</v>
      </c>
      <c r="B508" s="193" t="s">
        <v>1197</v>
      </c>
      <c r="C508" s="194">
        <f>C509</f>
        <v>9986</v>
      </c>
      <c r="D508" s="173">
        <f t="shared" si="10"/>
        <v>5</v>
      </c>
    </row>
    <row r="509" spans="1:4" ht="15">
      <c r="A509" s="195" t="s">
        <v>1198</v>
      </c>
      <c r="B509" s="196" t="s">
        <v>1199</v>
      </c>
      <c r="C509" s="194">
        <v>9986</v>
      </c>
      <c r="D509" s="173">
        <f t="shared" si="10"/>
        <v>7</v>
      </c>
    </row>
    <row r="510" spans="1:4" s="174" customFormat="1" ht="15">
      <c r="A510" s="192" t="s">
        <v>1200</v>
      </c>
      <c r="B510" s="193" t="s">
        <v>1201</v>
      </c>
      <c r="C510" s="194">
        <f>SUM(C511:C512)</f>
        <v>9270</v>
      </c>
      <c r="D510" s="173">
        <f t="shared" si="10"/>
        <v>5</v>
      </c>
    </row>
    <row r="511" spans="1:4" ht="15">
      <c r="A511" s="195" t="s">
        <v>1202</v>
      </c>
      <c r="B511" s="196" t="s">
        <v>1203</v>
      </c>
      <c r="C511" s="194">
        <v>8020</v>
      </c>
      <c r="D511" s="173">
        <f t="shared" si="10"/>
        <v>7</v>
      </c>
    </row>
    <row r="512" spans="1:4" ht="15">
      <c r="A512" s="195" t="s">
        <v>1204</v>
      </c>
      <c r="B512" s="196" t="s">
        <v>1205</v>
      </c>
      <c r="C512" s="194">
        <v>1250</v>
      </c>
      <c r="D512" s="173">
        <f t="shared" si="10"/>
        <v>7</v>
      </c>
    </row>
    <row r="513" spans="1:4" s="173" customFormat="1" ht="15">
      <c r="A513" s="192" t="s">
        <v>1206</v>
      </c>
      <c r="B513" s="193" t="s">
        <v>1207</v>
      </c>
      <c r="C513" s="194">
        <f>C514+C516+C519+C523+C529+C533+C536</f>
        <v>50000</v>
      </c>
      <c r="D513" s="173">
        <f t="shared" si="10"/>
        <v>3</v>
      </c>
    </row>
    <row r="514" spans="1:4" s="174" customFormat="1" ht="15">
      <c r="A514" s="192" t="s">
        <v>1208</v>
      </c>
      <c r="B514" s="193" t="s">
        <v>1209</v>
      </c>
      <c r="C514" s="194">
        <f>SUM(C515)</f>
        <v>50</v>
      </c>
      <c r="D514" s="173">
        <f t="shared" si="10"/>
        <v>5</v>
      </c>
    </row>
    <row r="515" spans="1:4" ht="15">
      <c r="A515" s="195" t="s">
        <v>1210</v>
      </c>
      <c r="B515" s="196" t="s">
        <v>1211</v>
      </c>
      <c r="C515" s="194">
        <v>50</v>
      </c>
      <c r="D515" s="173">
        <f t="shared" si="10"/>
        <v>7</v>
      </c>
    </row>
    <row r="516" spans="1:4" s="174" customFormat="1" ht="15">
      <c r="A516" s="192" t="s">
        <v>1212</v>
      </c>
      <c r="B516" s="193" t="s">
        <v>1213</v>
      </c>
      <c r="C516" s="194">
        <f>SUM(C517:C518)</f>
        <v>4117</v>
      </c>
      <c r="D516" s="173">
        <f t="shared" si="10"/>
        <v>5</v>
      </c>
    </row>
    <row r="517" spans="1:4" ht="15">
      <c r="A517" s="195" t="s">
        <v>1214</v>
      </c>
      <c r="B517" s="196" t="s">
        <v>1215</v>
      </c>
      <c r="C517" s="194">
        <v>3257</v>
      </c>
      <c r="D517" s="173">
        <f t="shared" si="10"/>
        <v>7</v>
      </c>
    </row>
    <row r="518" spans="1:4" ht="15">
      <c r="A518" s="195" t="s">
        <v>1216</v>
      </c>
      <c r="B518" s="196" t="s">
        <v>1217</v>
      </c>
      <c r="C518" s="194">
        <v>860</v>
      </c>
      <c r="D518" s="173">
        <f t="shared" si="10"/>
        <v>7</v>
      </c>
    </row>
    <row r="519" spans="1:4" s="174" customFormat="1" ht="15">
      <c r="A519" s="192" t="s">
        <v>1218</v>
      </c>
      <c r="B519" s="193" t="s">
        <v>1219</v>
      </c>
      <c r="C519" s="194">
        <f>SUM(C520:C522)</f>
        <v>10045</v>
      </c>
      <c r="D519" s="173">
        <f t="shared" si="10"/>
        <v>5</v>
      </c>
    </row>
    <row r="520" spans="1:4" ht="15">
      <c r="A520" s="195" t="s">
        <v>1220</v>
      </c>
      <c r="B520" s="196" t="s">
        <v>309</v>
      </c>
      <c r="C520" s="194">
        <v>2300</v>
      </c>
      <c r="D520" s="173">
        <f t="shared" si="10"/>
        <v>7</v>
      </c>
    </row>
    <row r="521" spans="1:4" ht="15">
      <c r="A521" s="195" t="s">
        <v>1221</v>
      </c>
      <c r="B521" s="196" t="s">
        <v>310</v>
      </c>
      <c r="C521" s="194">
        <v>4523</v>
      </c>
      <c r="D521" s="173">
        <f t="shared" si="10"/>
        <v>7</v>
      </c>
    </row>
    <row r="522" spans="1:4" ht="15">
      <c r="A522" s="195" t="s">
        <v>1222</v>
      </c>
      <c r="B522" s="196" t="s">
        <v>1223</v>
      </c>
      <c r="C522" s="194">
        <v>3222</v>
      </c>
      <c r="D522" s="173">
        <f t="shared" si="10"/>
        <v>7</v>
      </c>
    </row>
    <row r="523" spans="1:4" s="174" customFormat="1" ht="15">
      <c r="A523" s="192" t="s">
        <v>1224</v>
      </c>
      <c r="B523" s="193" t="s">
        <v>1225</v>
      </c>
      <c r="C523" s="194">
        <f>SUM(C524:C528)</f>
        <v>3806</v>
      </c>
      <c r="D523" s="173">
        <f t="shared" si="10"/>
        <v>5</v>
      </c>
    </row>
    <row r="524" spans="1:4" ht="15">
      <c r="A524" s="195" t="s">
        <v>1226</v>
      </c>
      <c r="B524" s="196" t="s">
        <v>309</v>
      </c>
      <c r="C524" s="194">
        <v>1020</v>
      </c>
      <c r="D524" s="173">
        <f t="shared" si="10"/>
        <v>7</v>
      </c>
    </row>
    <row r="525" spans="1:4" ht="15">
      <c r="A525" s="195" t="s">
        <v>1227</v>
      </c>
      <c r="B525" s="196" t="s">
        <v>310</v>
      </c>
      <c r="C525" s="194">
        <v>1114</v>
      </c>
      <c r="D525" s="173">
        <f t="shared" si="10"/>
        <v>7</v>
      </c>
    </row>
    <row r="526" spans="1:4" ht="15">
      <c r="A526" s="195" t="s">
        <v>1228</v>
      </c>
      <c r="B526" s="196" t="s">
        <v>1229</v>
      </c>
      <c r="C526" s="194">
        <v>600</v>
      </c>
      <c r="D526" s="173">
        <f t="shared" si="10"/>
        <v>7</v>
      </c>
    </row>
    <row r="527" spans="1:4" ht="15">
      <c r="A527" s="195">
        <v>2150517</v>
      </c>
      <c r="B527" s="196" t="s">
        <v>1230</v>
      </c>
      <c r="C527" s="194">
        <v>821</v>
      </c>
      <c r="D527" s="173">
        <f t="shared" si="10"/>
        <v>7</v>
      </c>
    </row>
    <row r="528" spans="1:4" ht="15">
      <c r="A528" s="195" t="s">
        <v>1231</v>
      </c>
      <c r="B528" s="196" t="s">
        <v>1232</v>
      </c>
      <c r="C528" s="194">
        <v>251</v>
      </c>
      <c r="D528" s="173">
        <f t="shared" si="10"/>
        <v>7</v>
      </c>
    </row>
    <row r="529" spans="1:4" s="174" customFormat="1" ht="15">
      <c r="A529" s="192" t="s">
        <v>1233</v>
      </c>
      <c r="B529" s="193" t="s">
        <v>1234</v>
      </c>
      <c r="C529" s="194">
        <f>SUM(C530:C532)</f>
        <v>1028</v>
      </c>
      <c r="D529" s="173">
        <f t="shared" si="10"/>
        <v>5</v>
      </c>
    </row>
    <row r="530" spans="1:4" ht="15">
      <c r="A530" s="195" t="s">
        <v>1235</v>
      </c>
      <c r="B530" s="196" t="s">
        <v>309</v>
      </c>
      <c r="C530" s="194">
        <v>620</v>
      </c>
      <c r="D530" s="173">
        <f t="shared" si="10"/>
        <v>7</v>
      </c>
    </row>
    <row r="531" spans="1:4" ht="15">
      <c r="A531" s="195" t="s">
        <v>1236</v>
      </c>
      <c r="B531" s="196" t="s">
        <v>310</v>
      </c>
      <c r="C531" s="194">
        <v>56</v>
      </c>
      <c r="D531" s="173">
        <f t="shared" si="10"/>
        <v>7</v>
      </c>
    </row>
    <row r="532" spans="1:4" ht="15">
      <c r="A532" s="195" t="s">
        <v>1237</v>
      </c>
      <c r="B532" s="196" t="s">
        <v>1238</v>
      </c>
      <c r="C532" s="194">
        <v>352</v>
      </c>
      <c r="D532" s="173">
        <f t="shared" si="10"/>
        <v>7</v>
      </c>
    </row>
    <row r="533" spans="1:4" s="174" customFormat="1" ht="15">
      <c r="A533" s="192" t="s">
        <v>1239</v>
      </c>
      <c r="B533" s="193" t="s">
        <v>1240</v>
      </c>
      <c r="C533" s="194">
        <f>SUM(C534:C535)</f>
        <v>15426</v>
      </c>
      <c r="D533" s="173">
        <f t="shared" si="10"/>
        <v>5</v>
      </c>
    </row>
    <row r="534" spans="1:4" ht="15">
      <c r="A534" s="195" t="s">
        <v>1241</v>
      </c>
      <c r="B534" s="196" t="s">
        <v>1242</v>
      </c>
      <c r="C534" s="194">
        <v>10223</v>
      </c>
      <c r="D534" s="173">
        <f t="shared" si="10"/>
        <v>7</v>
      </c>
    </row>
    <row r="535" spans="1:4" ht="15">
      <c r="A535" s="195" t="s">
        <v>1243</v>
      </c>
      <c r="B535" s="196" t="s">
        <v>1244</v>
      </c>
      <c r="C535" s="194">
        <v>5203</v>
      </c>
      <c r="D535" s="173">
        <f t="shared" si="10"/>
        <v>7</v>
      </c>
    </row>
    <row r="536" spans="1:4" s="174" customFormat="1" ht="15">
      <c r="A536" s="192" t="s">
        <v>1245</v>
      </c>
      <c r="B536" s="193" t="s">
        <v>1246</v>
      </c>
      <c r="C536" s="194">
        <f>SUM(C537)</f>
        <v>15528</v>
      </c>
      <c r="D536" s="173">
        <f t="shared" si="10"/>
        <v>5</v>
      </c>
    </row>
    <row r="537" spans="1:4" ht="15">
      <c r="A537" s="195" t="s">
        <v>1247</v>
      </c>
      <c r="B537" s="196" t="s">
        <v>1246</v>
      </c>
      <c r="C537" s="194">
        <v>15528</v>
      </c>
      <c r="D537" s="173">
        <f t="shared" si="10"/>
        <v>7</v>
      </c>
    </row>
    <row r="538" spans="1:4" s="173" customFormat="1" ht="15">
      <c r="A538" s="192" t="s">
        <v>1248</v>
      </c>
      <c r="B538" s="193" t="s">
        <v>1249</v>
      </c>
      <c r="C538" s="194">
        <f>C539+C544+C547</f>
        <v>30000</v>
      </c>
      <c r="D538" s="173">
        <f t="shared" si="10"/>
        <v>3</v>
      </c>
    </row>
    <row r="539" spans="1:4" s="174" customFormat="1" ht="15">
      <c r="A539" s="192" t="s">
        <v>1250</v>
      </c>
      <c r="B539" s="193" t="s">
        <v>1251</v>
      </c>
      <c r="C539" s="194">
        <f>SUM(C540:C543)</f>
        <v>23346</v>
      </c>
      <c r="D539" s="173">
        <f t="shared" si="10"/>
        <v>5</v>
      </c>
    </row>
    <row r="540" spans="1:4" ht="15">
      <c r="A540" s="195" t="s">
        <v>1252</v>
      </c>
      <c r="B540" s="196" t="s">
        <v>309</v>
      </c>
      <c r="C540" s="194">
        <v>563</v>
      </c>
      <c r="D540" s="173">
        <f t="shared" si="10"/>
        <v>7</v>
      </c>
    </row>
    <row r="541" spans="1:4" ht="15">
      <c r="A541" s="195" t="s">
        <v>1253</v>
      </c>
      <c r="B541" s="196" t="s">
        <v>310</v>
      </c>
      <c r="C541" s="194">
        <v>40</v>
      </c>
      <c r="D541" s="173">
        <f t="shared" si="10"/>
        <v>7</v>
      </c>
    </row>
    <row r="542" spans="1:4" ht="15">
      <c r="A542" s="195" t="s">
        <v>1254</v>
      </c>
      <c r="B542" s="196" t="s">
        <v>341</v>
      </c>
      <c r="C542" s="194">
        <v>11</v>
      </c>
      <c r="D542" s="173">
        <f t="shared" si="10"/>
        <v>7</v>
      </c>
    </row>
    <row r="543" spans="1:4" ht="15">
      <c r="A543" s="195" t="s">
        <v>1255</v>
      </c>
      <c r="B543" s="196" t="s">
        <v>1256</v>
      </c>
      <c r="C543" s="194">
        <v>22732</v>
      </c>
      <c r="D543" s="173">
        <f t="shared" si="10"/>
        <v>7</v>
      </c>
    </row>
    <row r="544" spans="1:4" s="174" customFormat="1" ht="15">
      <c r="A544" s="192" t="s">
        <v>1257</v>
      </c>
      <c r="B544" s="193" t="s">
        <v>1258</v>
      </c>
      <c r="C544" s="194">
        <f>SUM(C545:C546)</f>
        <v>5652</v>
      </c>
      <c r="D544" s="173">
        <f t="shared" si="10"/>
        <v>5</v>
      </c>
    </row>
    <row r="545" spans="1:4" ht="15">
      <c r="A545" s="195" t="s">
        <v>1259</v>
      </c>
      <c r="B545" s="196" t="s">
        <v>310</v>
      </c>
      <c r="C545" s="194">
        <v>125</v>
      </c>
      <c r="D545" s="173">
        <f t="shared" si="10"/>
        <v>7</v>
      </c>
    </row>
    <row r="546" spans="1:4" ht="15">
      <c r="A546" s="195" t="s">
        <v>1260</v>
      </c>
      <c r="B546" s="196" t="s">
        <v>1261</v>
      </c>
      <c r="C546" s="194">
        <v>5527</v>
      </c>
      <c r="D546" s="173">
        <f t="shared" si="10"/>
        <v>7</v>
      </c>
    </row>
    <row r="547" spans="1:4" s="174" customFormat="1" ht="15">
      <c r="A547" s="192" t="s">
        <v>1262</v>
      </c>
      <c r="B547" s="193" t="s">
        <v>1263</v>
      </c>
      <c r="C547" s="194">
        <f>C548</f>
        <v>1002</v>
      </c>
      <c r="D547" s="173">
        <f t="shared" si="10"/>
        <v>5</v>
      </c>
    </row>
    <row r="548" spans="1:4" ht="15">
      <c r="A548" s="195" t="s">
        <v>1264</v>
      </c>
      <c r="B548" s="196" t="s">
        <v>1263</v>
      </c>
      <c r="C548" s="194">
        <v>1002</v>
      </c>
      <c r="D548" s="173">
        <f t="shared" si="10"/>
        <v>7</v>
      </c>
    </row>
    <row r="549" spans="1:4" s="173" customFormat="1" ht="15">
      <c r="A549" s="192" t="s">
        <v>1265</v>
      </c>
      <c r="B549" s="193" t="s">
        <v>1266</v>
      </c>
      <c r="C549" s="194">
        <f>C550+C552</f>
        <v>4000</v>
      </c>
      <c r="D549" s="173">
        <f t="shared" si="10"/>
        <v>3</v>
      </c>
    </row>
    <row r="550" spans="1:4" s="174" customFormat="1" ht="15">
      <c r="A550" s="192" t="s">
        <v>1267</v>
      </c>
      <c r="B550" s="193" t="s">
        <v>1268</v>
      </c>
      <c r="C550" s="194">
        <f>SUM(C551)</f>
        <v>3650</v>
      </c>
      <c r="D550" s="173">
        <f t="shared" si="10"/>
        <v>5</v>
      </c>
    </row>
    <row r="551" spans="1:4" ht="15">
      <c r="A551" s="195" t="s">
        <v>1269</v>
      </c>
      <c r="B551" s="196" t="s">
        <v>1270</v>
      </c>
      <c r="C551" s="194">
        <v>3650</v>
      </c>
      <c r="D551" s="173">
        <f aca="true" t="shared" si="11" ref="D551:D593">LEN(A551)</f>
        <v>7</v>
      </c>
    </row>
    <row r="552" spans="1:4" s="174" customFormat="1" ht="15">
      <c r="A552" s="192" t="s">
        <v>1271</v>
      </c>
      <c r="B552" s="193" t="s">
        <v>1272</v>
      </c>
      <c r="C552" s="194">
        <f>SUM(C553)</f>
        <v>350</v>
      </c>
      <c r="D552" s="173">
        <f t="shared" si="11"/>
        <v>5</v>
      </c>
    </row>
    <row r="553" spans="1:4" ht="15">
      <c r="A553" s="195">
        <v>2179999</v>
      </c>
      <c r="B553" s="196" t="s">
        <v>1272</v>
      </c>
      <c r="C553" s="194">
        <v>350</v>
      </c>
      <c r="D553" s="173">
        <f t="shared" si="11"/>
        <v>7</v>
      </c>
    </row>
    <row r="554" spans="1:4" s="173" customFormat="1" ht="15">
      <c r="A554" s="192" t="s">
        <v>1273</v>
      </c>
      <c r="B554" s="193" t="s">
        <v>1274</v>
      </c>
      <c r="C554" s="194">
        <f>C555</f>
        <v>11000</v>
      </c>
      <c r="D554" s="173">
        <f t="shared" si="11"/>
        <v>3</v>
      </c>
    </row>
    <row r="555" spans="1:4" s="174" customFormat="1" ht="15">
      <c r="A555" s="192" t="s">
        <v>1275</v>
      </c>
      <c r="B555" s="193" t="s">
        <v>1276</v>
      </c>
      <c r="C555" s="194">
        <f>SUM(C556:C562)</f>
        <v>11000</v>
      </c>
      <c r="D555" s="173">
        <f t="shared" si="11"/>
        <v>5</v>
      </c>
    </row>
    <row r="556" spans="1:4" ht="15">
      <c r="A556" s="195" t="s">
        <v>1277</v>
      </c>
      <c r="B556" s="196" t="s">
        <v>309</v>
      </c>
      <c r="C556" s="194">
        <v>986</v>
      </c>
      <c r="D556" s="173">
        <f t="shared" si="11"/>
        <v>7</v>
      </c>
    </row>
    <row r="557" spans="1:4" ht="15">
      <c r="A557" s="195" t="s">
        <v>1278</v>
      </c>
      <c r="B557" s="196" t="s">
        <v>1279</v>
      </c>
      <c r="C557" s="194">
        <v>566</v>
      </c>
      <c r="D557" s="173">
        <f t="shared" si="11"/>
        <v>7</v>
      </c>
    </row>
    <row r="558" spans="1:4" ht="15">
      <c r="A558" s="195" t="s">
        <v>1280</v>
      </c>
      <c r="B558" s="196" t="s">
        <v>1281</v>
      </c>
      <c r="C558" s="194">
        <v>165</v>
      </c>
      <c r="D558" s="173">
        <f t="shared" si="11"/>
        <v>7</v>
      </c>
    </row>
    <row r="559" spans="1:4" ht="15">
      <c r="A559" s="195" t="s">
        <v>1282</v>
      </c>
      <c r="B559" s="196" t="s">
        <v>1283</v>
      </c>
      <c r="C559" s="194">
        <v>405</v>
      </c>
      <c r="D559" s="173">
        <f t="shared" si="11"/>
        <v>7</v>
      </c>
    </row>
    <row r="560" spans="1:4" ht="15">
      <c r="A560" s="195" t="s">
        <v>1284</v>
      </c>
      <c r="B560" s="196" t="s">
        <v>1285</v>
      </c>
      <c r="C560" s="194">
        <v>537</v>
      </c>
      <c r="D560" s="173">
        <f t="shared" si="11"/>
        <v>7</v>
      </c>
    </row>
    <row r="561" spans="1:4" ht="15">
      <c r="A561" s="195" t="s">
        <v>1286</v>
      </c>
      <c r="B561" s="196" t="s">
        <v>341</v>
      </c>
      <c r="C561" s="194">
        <v>6350</v>
      </c>
      <c r="D561" s="173">
        <f t="shared" si="11"/>
        <v>7</v>
      </c>
    </row>
    <row r="562" spans="1:4" ht="15">
      <c r="A562" s="195" t="s">
        <v>1287</v>
      </c>
      <c r="B562" s="196" t="s">
        <v>1288</v>
      </c>
      <c r="C562" s="194">
        <v>1991</v>
      </c>
      <c r="D562" s="173">
        <f t="shared" si="11"/>
        <v>7</v>
      </c>
    </row>
    <row r="563" spans="1:4" s="173" customFormat="1" ht="15">
      <c r="A563" s="192" t="s">
        <v>1289</v>
      </c>
      <c r="B563" s="193" t="s">
        <v>1290</v>
      </c>
      <c r="C563" s="194">
        <f>C564+C569</f>
        <v>35000</v>
      </c>
      <c r="D563" s="173">
        <f t="shared" si="11"/>
        <v>3</v>
      </c>
    </row>
    <row r="564" spans="1:4" s="174" customFormat="1" ht="15">
      <c r="A564" s="192" t="s">
        <v>1291</v>
      </c>
      <c r="B564" s="193" t="s">
        <v>1292</v>
      </c>
      <c r="C564" s="194">
        <f>SUM(C565:C568)</f>
        <v>25000</v>
      </c>
      <c r="D564" s="173">
        <f t="shared" si="11"/>
        <v>5</v>
      </c>
    </row>
    <row r="565" spans="1:4" ht="15">
      <c r="A565" s="195" t="s">
        <v>1293</v>
      </c>
      <c r="B565" s="196" t="s">
        <v>1294</v>
      </c>
      <c r="C565" s="194">
        <v>1203</v>
      </c>
      <c r="D565" s="173">
        <f t="shared" si="11"/>
        <v>7</v>
      </c>
    </row>
    <row r="566" spans="1:4" ht="15">
      <c r="A566" s="195" t="s">
        <v>1295</v>
      </c>
      <c r="B566" s="196" t="s">
        <v>1296</v>
      </c>
      <c r="C566" s="194">
        <v>2860</v>
      </c>
      <c r="D566" s="173">
        <f t="shared" si="11"/>
        <v>7</v>
      </c>
    </row>
    <row r="567" spans="1:4" ht="15">
      <c r="A567" s="195" t="s">
        <v>1297</v>
      </c>
      <c r="B567" s="196" t="s">
        <v>1298</v>
      </c>
      <c r="C567" s="194">
        <v>18800</v>
      </c>
      <c r="D567" s="173">
        <f t="shared" si="11"/>
        <v>7</v>
      </c>
    </row>
    <row r="568" spans="1:4" ht="15">
      <c r="A568" s="195" t="s">
        <v>1299</v>
      </c>
      <c r="B568" s="196" t="s">
        <v>1300</v>
      </c>
      <c r="C568" s="194">
        <v>2137</v>
      </c>
      <c r="D568" s="173">
        <f t="shared" si="11"/>
        <v>7</v>
      </c>
    </row>
    <row r="569" spans="1:4" s="174" customFormat="1" ht="15">
      <c r="A569" s="192" t="s">
        <v>1301</v>
      </c>
      <c r="B569" s="193" t="s">
        <v>1302</v>
      </c>
      <c r="C569" s="194">
        <f>SUM(C570)</f>
        <v>10000</v>
      </c>
      <c r="D569" s="173">
        <f t="shared" si="11"/>
        <v>5</v>
      </c>
    </row>
    <row r="570" spans="1:4" ht="15">
      <c r="A570" s="195" t="s">
        <v>1303</v>
      </c>
      <c r="B570" s="196" t="s">
        <v>1304</v>
      </c>
      <c r="C570" s="194">
        <v>10000</v>
      </c>
      <c r="D570" s="173">
        <f t="shared" si="11"/>
        <v>7</v>
      </c>
    </row>
    <row r="571" spans="1:4" s="173" customFormat="1" ht="15">
      <c r="A571" s="192" t="s">
        <v>1305</v>
      </c>
      <c r="B571" s="193" t="s">
        <v>1306</v>
      </c>
      <c r="C571" s="194">
        <f>C572</f>
        <v>7000</v>
      </c>
      <c r="D571" s="173">
        <f t="shared" si="11"/>
        <v>3</v>
      </c>
    </row>
    <row r="572" spans="1:4" s="174" customFormat="1" ht="15">
      <c r="A572" s="192" t="s">
        <v>1307</v>
      </c>
      <c r="B572" s="193" t="s">
        <v>1308</v>
      </c>
      <c r="C572" s="194">
        <f>SUM(C573:C575)</f>
        <v>7000</v>
      </c>
      <c r="D572" s="173">
        <f t="shared" si="11"/>
        <v>5</v>
      </c>
    </row>
    <row r="573" spans="1:4" ht="15">
      <c r="A573" s="195" t="s">
        <v>1309</v>
      </c>
      <c r="B573" s="196" t="s">
        <v>309</v>
      </c>
      <c r="C573" s="194">
        <v>2501</v>
      </c>
      <c r="D573" s="173">
        <f t="shared" si="11"/>
        <v>7</v>
      </c>
    </row>
    <row r="574" spans="1:4" ht="15">
      <c r="A574" s="195" t="s">
        <v>1310</v>
      </c>
      <c r="B574" s="196" t="s">
        <v>1311</v>
      </c>
      <c r="C574" s="194">
        <v>562</v>
      </c>
      <c r="D574" s="173">
        <f t="shared" si="11"/>
        <v>7</v>
      </c>
    </row>
    <row r="575" spans="1:4" ht="15">
      <c r="A575" s="195" t="s">
        <v>1312</v>
      </c>
      <c r="B575" s="196" t="s">
        <v>1313</v>
      </c>
      <c r="C575" s="194">
        <v>3937</v>
      </c>
      <c r="D575" s="173">
        <f t="shared" si="11"/>
        <v>7</v>
      </c>
    </row>
    <row r="576" spans="1:4" s="173" customFormat="1" ht="15">
      <c r="A576" s="192" t="s">
        <v>1314</v>
      </c>
      <c r="B576" s="193" t="s">
        <v>1315</v>
      </c>
      <c r="C576" s="194">
        <f>C577+C584+C588+C590+C592</f>
        <v>12350</v>
      </c>
      <c r="D576" s="173">
        <f t="shared" si="11"/>
        <v>3</v>
      </c>
    </row>
    <row r="577" spans="1:4" s="174" customFormat="1" ht="15">
      <c r="A577" s="192" t="s">
        <v>1316</v>
      </c>
      <c r="B577" s="193" t="s">
        <v>1317</v>
      </c>
      <c r="C577" s="194">
        <f>SUM(C578:C583)</f>
        <v>8740</v>
      </c>
      <c r="D577" s="173">
        <f t="shared" si="11"/>
        <v>5</v>
      </c>
    </row>
    <row r="578" spans="1:4" ht="15">
      <c r="A578" s="195" t="s">
        <v>1318</v>
      </c>
      <c r="B578" s="196" t="s">
        <v>309</v>
      </c>
      <c r="C578" s="194">
        <v>1250</v>
      </c>
      <c r="D578" s="173">
        <f t="shared" si="11"/>
        <v>7</v>
      </c>
    </row>
    <row r="579" spans="1:4" ht="15">
      <c r="A579" s="195" t="s">
        <v>1319</v>
      </c>
      <c r="B579" s="196" t="s">
        <v>310</v>
      </c>
      <c r="C579" s="194">
        <v>86</v>
      </c>
      <c r="D579" s="173">
        <f t="shared" si="11"/>
        <v>7</v>
      </c>
    </row>
    <row r="580" spans="1:4" ht="15">
      <c r="A580" s="195" t="s">
        <v>1320</v>
      </c>
      <c r="B580" s="196" t="s">
        <v>1321</v>
      </c>
      <c r="C580" s="194">
        <v>6667</v>
      </c>
      <c r="D580" s="173">
        <f t="shared" si="11"/>
        <v>7</v>
      </c>
    </row>
    <row r="581" spans="1:4" ht="15">
      <c r="A581" s="195" t="s">
        <v>1322</v>
      </c>
      <c r="B581" s="196" t="s">
        <v>1323</v>
      </c>
      <c r="C581" s="194">
        <v>330</v>
      </c>
      <c r="D581" s="173">
        <f t="shared" si="11"/>
        <v>7</v>
      </c>
    </row>
    <row r="582" spans="1:4" ht="15">
      <c r="A582" s="195" t="s">
        <v>1324</v>
      </c>
      <c r="B582" s="196" t="s">
        <v>1325</v>
      </c>
      <c r="C582" s="194">
        <v>150</v>
      </c>
      <c r="D582" s="173">
        <f t="shared" si="11"/>
        <v>7</v>
      </c>
    </row>
    <row r="583" spans="1:4" ht="15">
      <c r="A583" s="195" t="s">
        <v>1326</v>
      </c>
      <c r="B583" s="196" t="s">
        <v>1327</v>
      </c>
      <c r="C583" s="194">
        <v>257</v>
      </c>
      <c r="D583" s="173">
        <f t="shared" si="11"/>
        <v>7</v>
      </c>
    </row>
    <row r="584" spans="1:4" s="174" customFormat="1" ht="15">
      <c r="A584" s="192" t="s">
        <v>1328</v>
      </c>
      <c r="B584" s="193" t="s">
        <v>1329</v>
      </c>
      <c r="C584" s="194">
        <f>SUM(C585:C587)</f>
        <v>2697</v>
      </c>
      <c r="D584" s="173">
        <f t="shared" si="11"/>
        <v>5</v>
      </c>
    </row>
    <row r="585" spans="1:4" ht="15">
      <c r="A585" s="195" t="s">
        <v>1330</v>
      </c>
      <c r="B585" s="196" t="s">
        <v>310</v>
      </c>
      <c r="C585" s="194">
        <v>2020</v>
      </c>
      <c r="D585" s="173">
        <f t="shared" si="11"/>
        <v>7</v>
      </c>
    </row>
    <row r="586" spans="1:4" ht="15">
      <c r="A586" s="195" t="s">
        <v>1331</v>
      </c>
      <c r="B586" s="196" t="s">
        <v>1332</v>
      </c>
      <c r="C586" s="194">
        <v>125</v>
      </c>
      <c r="D586" s="173">
        <f t="shared" si="11"/>
        <v>7</v>
      </c>
    </row>
    <row r="587" spans="1:4" ht="15">
      <c r="A587" s="195" t="s">
        <v>1333</v>
      </c>
      <c r="B587" s="196" t="s">
        <v>1334</v>
      </c>
      <c r="C587" s="194">
        <v>552</v>
      </c>
      <c r="D587" s="173">
        <f t="shared" si="11"/>
        <v>7</v>
      </c>
    </row>
    <row r="588" spans="1:4" s="174" customFormat="1" ht="15">
      <c r="A588" s="192" t="s">
        <v>1335</v>
      </c>
      <c r="B588" s="193" t="s">
        <v>1336</v>
      </c>
      <c r="C588" s="194">
        <f>SUM(C589)</f>
        <v>4</v>
      </c>
      <c r="D588" s="173">
        <f t="shared" si="11"/>
        <v>5</v>
      </c>
    </row>
    <row r="589" spans="1:4" ht="15">
      <c r="A589" s="195" t="s">
        <v>1337</v>
      </c>
      <c r="B589" s="196" t="s">
        <v>1338</v>
      </c>
      <c r="C589" s="194">
        <v>4</v>
      </c>
      <c r="D589" s="173">
        <f t="shared" si="11"/>
        <v>7</v>
      </c>
    </row>
    <row r="590" spans="1:4" s="174" customFormat="1" ht="15">
      <c r="A590" s="192" t="s">
        <v>1339</v>
      </c>
      <c r="B590" s="193" t="s">
        <v>1340</v>
      </c>
      <c r="C590" s="194">
        <f>C591</f>
        <v>351</v>
      </c>
      <c r="D590" s="173">
        <f t="shared" si="11"/>
        <v>5</v>
      </c>
    </row>
    <row r="591" spans="1:4" ht="15">
      <c r="A591" s="195" t="s">
        <v>1341</v>
      </c>
      <c r="B591" s="196" t="s">
        <v>1342</v>
      </c>
      <c r="C591" s="194">
        <v>351</v>
      </c>
      <c r="D591" s="173">
        <f t="shared" si="11"/>
        <v>7</v>
      </c>
    </row>
    <row r="592" spans="1:4" s="174" customFormat="1" ht="15">
      <c r="A592" s="192" t="s">
        <v>1343</v>
      </c>
      <c r="B592" s="193" t="s">
        <v>1344</v>
      </c>
      <c r="C592" s="194">
        <f>SUM(C593:C593)</f>
        <v>558</v>
      </c>
      <c r="D592" s="173">
        <f t="shared" si="11"/>
        <v>5</v>
      </c>
    </row>
    <row r="593" spans="1:4" ht="15">
      <c r="A593" s="195" t="s">
        <v>1345</v>
      </c>
      <c r="B593" s="196" t="s">
        <v>1346</v>
      </c>
      <c r="C593" s="194">
        <v>558</v>
      </c>
      <c r="D593" s="173">
        <f t="shared" si="11"/>
        <v>7</v>
      </c>
    </row>
    <row r="594" spans="1:4" s="175" customFormat="1" ht="15">
      <c r="A594" s="192">
        <v>227</v>
      </c>
      <c r="B594" s="193" t="s">
        <v>1347</v>
      </c>
      <c r="C594" s="194">
        <v>15000</v>
      </c>
      <c r="D594" s="173"/>
    </row>
    <row r="595" spans="1:4" s="173" customFormat="1" ht="15">
      <c r="A595" s="192" t="s">
        <v>1348</v>
      </c>
      <c r="B595" s="193" t="s">
        <v>226</v>
      </c>
      <c r="C595" s="194">
        <f>C596</f>
        <v>12701</v>
      </c>
      <c r="D595" s="173">
        <f>LEN(A595)</f>
        <v>3</v>
      </c>
    </row>
    <row r="596" spans="1:4" s="174" customFormat="1" ht="15">
      <c r="A596" s="192" t="s">
        <v>1349</v>
      </c>
      <c r="B596" s="193" t="s">
        <v>226</v>
      </c>
      <c r="C596" s="194">
        <v>12701</v>
      </c>
      <c r="D596" s="173">
        <f>LEN(A596)</f>
        <v>5</v>
      </c>
    </row>
    <row r="597" spans="1:3" ht="14.25">
      <c r="A597" s="195" t="s">
        <v>1350</v>
      </c>
      <c r="B597" s="196" t="s">
        <v>226</v>
      </c>
      <c r="C597" s="194">
        <v>12701</v>
      </c>
    </row>
  </sheetData>
  <sheetProtection/>
  <autoFilter ref="A4:D597"/>
  <mergeCells count="2">
    <mergeCell ref="A2:C2"/>
    <mergeCell ref="A5:B5"/>
  </mergeCells>
  <printOptions horizontalCentered="1"/>
  <pageMargins left="0.7479166666666667" right="0.7513888888888889" top="0.4326388888888889" bottom="0.3145833333333333" header="0.5118055555555555" footer="0.6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V2017/01/17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Administrator</cp:lastModifiedBy>
  <cp:lastPrinted>2019-12-24T02:24:29Z</cp:lastPrinted>
  <dcterms:created xsi:type="dcterms:W3CDTF">2017-10-25T04:32:00Z</dcterms:created>
  <dcterms:modified xsi:type="dcterms:W3CDTF">2021-10-13T07:31:09Z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B606FBFAA1D24E0B954349982B5F0840</vt:lpwstr>
  </property>
</Properties>
</file>