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  <definedName name="_xlnm._FilterDatabase" localSheetId="0" hidden="1">'Sheet1'!$A$6:$O$215</definedName>
  </definedNames>
  <calcPr fullCalcOnLoad="1"/>
</workbook>
</file>

<file path=xl/sharedStrings.xml><?xml version="1.0" encoding="utf-8"?>
<sst xmlns="http://schemas.openxmlformats.org/spreadsheetml/2006/main" count="258" uniqueCount="234">
  <si>
    <t>附件：</t>
  </si>
  <si>
    <t xml:space="preserve">  2022年春季学期义务教育阶段家庭经济困难学生生活补助资金拨付表</t>
  </si>
  <si>
    <t xml:space="preserve">  单位       学生：人      金额：元</t>
  </si>
  <si>
    <t>总序号</t>
  </si>
  <si>
    <t>单位</t>
  </si>
  <si>
    <t>序号</t>
  </si>
  <si>
    <t>学校名称</t>
  </si>
  <si>
    <t>2022年春季寄宿类</t>
  </si>
  <si>
    <t>2022年春季非寄宿类</t>
  </si>
  <si>
    <t>资助名额合计</t>
  </si>
  <si>
    <t>2022年春季应拨付资金金额</t>
  </si>
  <si>
    <t>寄宿学生</t>
  </si>
  <si>
    <t>资助名额</t>
  </si>
  <si>
    <t>建档立卡等四类家庭经济困难学生</t>
  </si>
  <si>
    <t>其他八类家庭困难学生</t>
  </si>
  <si>
    <t>贫困寄宿生生活补助</t>
  </si>
  <si>
    <t>非寄宿贫困学生生活补助</t>
  </si>
  <si>
    <t>合计</t>
  </si>
  <si>
    <t>建档立卡学生</t>
  </si>
  <si>
    <t>农村低保学生</t>
  </si>
  <si>
    <t>农村特困供养学生</t>
  </si>
  <si>
    <t>残疾  学生</t>
  </si>
  <si>
    <t>特校</t>
  </si>
  <si>
    <t>长沙县特殊教育学校(小学)</t>
  </si>
  <si>
    <t>长沙县特殊教育学校(中学)</t>
  </si>
  <si>
    <t>小计</t>
  </si>
  <si>
    <t>星沙中心学校</t>
  </si>
  <si>
    <t>星沙街道盼盼中心小学</t>
  </si>
  <si>
    <t>星沙街道实验小学</t>
  </si>
  <si>
    <t>星沙街道星沙中学</t>
  </si>
  <si>
    <t>星沙街道百熙实验小学</t>
  </si>
  <si>
    <t>星沙街道松雅湖小学</t>
  </si>
  <si>
    <t>星沙街道大同星沙第二小学</t>
  </si>
  <si>
    <t>星沙街道松雅湖中学</t>
  </si>
  <si>
    <t>星沙街道盼盼第二小学</t>
  </si>
  <si>
    <t>星沙街道大同星沙小学</t>
  </si>
  <si>
    <t>星沙街道松雅湖第二小学</t>
  </si>
  <si>
    <t>星沙街道特立中学</t>
  </si>
  <si>
    <t>星沙街道百熙第二小学</t>
  </si>
  <si>
    <r>
      <t>㮾</t>
    </r>
    <r>
      <rPr>
        <b/>
        <sz val="10"/>
        <rFont val="仿宋_GB2312"/>
        <family val="3"/>
      </rPr>
      <t>梨中心学校</t>
    </r>
  </si>
  <si>
    <t>㮾梨街道梨江中学</t>
  </si>
  <si>
    <t>㮾梨街道大元中心小学</t>
  </si>
  <si>
    <t>㮾梨街道花园小学</t>
  </si>
  <si>
    <t>㮾梨街道龙华小学</t>
  </si>
  <si>
    <t>㮾梨街道佳欣小学</t>
  </si>
  <si>
    <t>㮾梨中心学校</t>
  </si>
  <si>
    <t>㮾梨街道金托小学</t>
  </si>
  <si>
    <t>湖南第一师范学院星沙实验小学</t>
  </si>
  <si>
    <t>黄兴中心学校</t>
  </si>
  <si>
    <t>黄兴镇中心小学</t>
  </si>
  <si>
    <t>黄兴镇黄兴小学</t>
  </si>
  <si>
    <t>黄兴镇高塘坪小学</t>
  </si>
  <si>
    <t>黄兴镇双桥小学</t>
  </si>
  <si>
    <t>黄兴镇沿江小学</t>
  </si>
  <si>
    <t>黄兴镇仙人小学</t>
  </si>
  <si>
    <t>黄兴镇鹿芝小学</t>
  </si>
  <si>
    <t>黄兴镇黄兴中学</t>
  </si>
  <si>
    <t>黄兴镇干杉中心小学</t>
  </si>
  <si>
    <t>黄兴镇纠田小学</t>
  </si>
  <si>
    <t>黄兴镇干杉中学</t>
  </si>
  <si>
    <t>黄兴镇许家园小学</t>
  </si>
  <si>
    <t>江背中心学校</t>
  </si>
  <si>
    <t>江背镇中心小学</t>
  </si>
  <si>
    <t>江背镇印山小学</t>
  </si>
  <si>
    <t>江背镇五福小学</t>
  </si>
  <si>
    <t>江背镇砖田小学</t>
  </si>
  <si>
    <t>江背镇特立小学</t>
  </si>
  <si>
    <t>江背镇湘阴小学</t>
  </si>
  <si>
    <t>江背镇古井小学</t>
  </si>
  <si>
    <t>江背镇肖桥小学</t>
  </si>
  <si>
    <t>江背镇朱桥小学</t>
  </si>
  <si>
    <t>江背镇梅花小学</t>
  </si>
  <si>
    <t>江背镇阳雀小学</t>
  </si>
  <si>
    <t>江背镇江背中学</t>
  </si>
  <si>
    <t>江背镇梅花中学</t>
  </si>
  <si>
    <t>江背镇五美中学</t>
  </si>
  <si>
    <t>黄花中心学校</t>
  </si>
  <si>
    <t>黄花镇黄花中学</t>
  </si>
  <si>
    <t>黄花镇黄花小学</t>
  </si>
  <si>
    <t>黄花镇黄垅小学</t>
  </si>
  <si>
    <t>黄花镇纯塘小学</t>
  </si>
  <si>
    <t>黄花镇大路小学</t>
  </si>
  <si>
    <t>黄花镇石丰小学</t>
  </si>
  <si>
    <t>黄花镇友谊小学</t>
  </si>
  <si>
    <t>黄花镇回龙小学</t>
  </si>
  <si>
    <t>黄花镇新江小学</t>
  </si>
  <si>
    <t>黄花镇龙家小学</t>
  </si>
  <si>
    <t>黄花镇鱼塘小学</t>
  </si>
  <si>
    <t>黄花镇回龙中学</t>
  </si>
  <si>
    <t>黄花镇华阳小学</t>
  </si>
  <si>
    <t>黄花镇梁坪文武学校</t>
  </si>
  <si>
    <t>春华中心学校</t>
  </si>
  <si>
    <t>春华镇春华中学</t>
  </si>
  <si>
    <t>春华镇中心小学</t>
  </si>
  <si>
    <t>春华镇武塘小学</t>
  </si>
  <si>
    <t>春华镇东林小学</t>
  </si>
  <si>
    <t>春华镇花园小学</t>
  </si>
  <si>
    <t>春华镇九木小学</t>
  </si>
  <si>
    <t>春华镇大桥小学</t>
  </si>
  <si>
    <t>春华镇九田小学</t>
  </si>
  <si>
    <t>春华镇洞田小学</t>
  </si>
  <si>
    <t>春华镇茶业小学</t>
  </si>
  <si>
    <t>春华镇大鱼小学</t>
  </si>
  <si>
    <t>路口中心学校</t>
  </si>
  <si>
    <t>路口镇陈康白中学</t>
  </si>
  <si>
    <t>路口镇中心小学</t>
  </si>
  <si>
    <t>路口镇路口小学</t>
  </si>
  <si>
    <t>路口镇永兴小学</t>
  </si>
  <si>
    <t>路口镇明德小学</t>
  </si>
  <si>
    <t>路口镇麻林小学</t>
  </si>
  <si>
    <t>路口镇枫树小学</t>
  </si>
  <si>
    <t>路口镇三多桥小学</t>
  </si>
  <si>
    <t>果园中心学校</t>
  </si>
  <si>
    <t>果园镇果园中学</t>
  </si>
  <si>
    <t>果园镇果园小学</t>
  </si>
  <si>
    <t>果园镇田汉小学</t>
  </si>
  <si>
    <t>果园镇古井小学</t>
  </si>
  <si>
    <t>果园镇中心小学</t>
  </si>
  <si>
    <t>高桥中心学校</t>
  </si>
  <si>
    <t>高桥镇高桥中学</t>
  </si>
  <si>
    <t>高桥镇直荀学校</t>
  </si>
  <si>
    <t>高桥镇凤山小学</t>
  </si>
  <si>
    <t>高桥镇维汉小学</t>
  </si>
  <si>
    <t>高桥镇峡山小学</t>
  </si>
  <si>
    <t>高桥镇范林小学</t>
  </si>
  <si>
    <t>金井中心学校</t>
  </si>
  <si>
    <t>金井镇金井中学</t>
  </si>
  <si>
    <t>金井镇中心小学</t>
  </si>
  <si>
    <t>金井镇惠农小学</t>
  </si>
  <si>
    <t>金井镇脱甲小学</t>
  </si>
  <si>
    <t>金井镇西山小学</t>
  </si>
  <si>
    <t>金井镇民主小学</t>
  </si>
  <si>
    <t>金井镇观佳小学</t>
  </si>
  <si>
    <t>金井镇横山小学</t>
  </si>
  <si>
    <t>金井镇双江中学</t>
  </si>
  <si>
    <t>金井镇双江中心小学</t>
  </si>
  <si>
    <t>金井镇农裕小学</t>
  </si>
  <si>
    <t>金井镇石板小学</t>
  </si>
  <si>
    <t>金井镇龙华小学</t>
  </si>
  <si>
    <t>开慧中心学校</t>
  </si>
  <si>
    <t>开慧镇开慧中学</t>
  </si>
  <si>
    <t>开慧镇开慧小学</t>
  </si>
  <si>
    <t>开慧镇中心小学</t>
  </si>
  <si>
    <t>开慧镇双华小学</t>
  </si>
  <si>
    <t>开慧镇白沙中学</t>
  </si>
  <si>
    <t>白沙中心小学</t>
  </si>
  <si>
    <t>开慧镇大花小学</t>
  </si>
  <si>
    <t>开慧镇同盟小学</t>
  </si>
  <si>
    <t>青山铺中心学校</t>
  </si>
  <si>
    <t>青山铺镇广福中学</t>
  </si>
  <si>
    <t>青山铺镇中心小学</t>
  </si>
  <si>
    <t>青山铺镇广福小学</t>
  </si>
  <si>
    <t>青山铺镇金山小学</t>
  </si>
  <si>
    <t>青山铺镇赛头小学</t>
  </si>
  <si>
    <t>福临中心学校</t>
  </si>
  <si>
    <t>福临镇福临中学</t>
  </si>
  <si>
    <t>福临镇中心小学</t>
  </si>
  <si>
    <t>福临镇梅林小学</t>
  </si>
  <si>
    <t>福临镇站上小学</t>
  </si>
  <si>
    <t>福临镇金坑小学</t>
  </si>
  <si>
    <t>福临镇开物小学</t>
  </si>
  <si>
    <t>北山中心学校</t>
  </si>
  <si>
    <t>北山镇蒿塘中学</t>
  </si>
  <si>
    <t>北山镇石常中学</t>
  </si>
  <si>
    <t>北山镇福田小学</t>
  </si>
  <si>
    <t>北山镇大兴小学</t>
  </si>
  <si>
    <t>北山镇仓场小学</t>
  </si>
  <si>
    <t>北山镇高兴小学</t>
  </si>
  <si>
    <t>北山镇中心小学</t>
  </si>
  <si>
    <t>北山镇新云小学</t>
  </si>
  <si>
    <t>北山镇青竹小学</t>
  </si>
  <si>
    <t>北山镇合心小学</t>
  </si>
  <si>
    <t>安沙中心学校</t>
  </si>
  <si>
    <t>安沙镇唐田小学</t>
  </si>
  <si>
    <t>安沙镇唐田中学</t>
  </si>
  <si>
    <t>安沙镇杨梓中学</t>
  </si>
  <si>
    <t>安沙镇时中中心小学</t>
  </si>
  <si>
    <t>安沙镇杨梓小学</t>
  </si>
  <si>
    <t>安沙镇水渡小学</t>
  </si>
  <si>
    <t>安沙镇春建小学</t>
  </si>
  <si>
    <t>安沙镇毛塘小学</t>
  </si>
  <si>
    <t>安沙镇鼎功小学</t>
  </si>
  <si>
    <t>安沙镇安沙小学</t>
  </si>
  <si>
    <t>长龙中心学校</t>
  </si>
  <si>
    <t>长龙街道蓓蕾小学</t>
  </si>
  <si>
    <t>泉塘中心学校</t>
  </si>
  <si>
    <t>长沙县泉塘中学</t>
  </si>
  <si>
    <t>泉塘街道泉塘小学</t>
  </si>
  <si>
    <t>泉塘街道泉星小学</t>
  </si>
  <si>
    <t>泉塘街道天华小学</t>
  </si>
  <si>
    <t>泉塘街道丁家小学</t>
  </si>
  <si>
    <t>泉塘街道泉塘二小学</t>
  </si>
  <si>
    <t>泉塘街道泉塘三小学</t>
  </si>
  <si>
    <t>泉塘街道天华第二小学</t>
  </si>
  <si>
    <t>泉塘街道天华中学</t>
  </si>
  <si>
    <t>泉塘街道泉星第二小学</t>
  </si>
  <si>
    <t>湘龙中心学校</t>
  </si>
  <si>
    <t>长沙县百熙实验学校初中部</t>
  </si>
  <si>
    <t>湘龙街道中南第二小学</t>
  </si>
  <si>
    <t>湘龙街道湖南师大星沙实验学校（小学）</t>
  </si>
  <si>
    <t>湘龙街道湖南师大星沙实验学校（中学）</t>
  </si>
  <si>
    <t>湘龙街道龙塘小学</t>
  </si>
  <si>
    <t>湘龙街道湘龙小学</t>
  </si>
  <si>
    <t>湘龙街道中南小学</t>
  </si>
  <si>
    <t>湘龙街道昌济小学</t>
  </si>
  <si>
    <t>公办小学合计</t>
  </si>
  <si>
    <t>公办初中合计</t>
  </si>
  <si>
    <t>公 办 合 计</t>
  </si>
  <si>
    <t>民办学校</t>
  </si>
  <si>
    <t>碧桂园中英文学校（小学）</t>
  </si>
  <si>
    <t>碧桂园中英文学校（中学）</t>
  </si>
  <si>
    <t>湘郡未来实验学校（小学）</t>
  </si>
  <si>
    <t>湘郡未来实验学校（中学）</t>
  </si>
  <si>
    <t>华夏实验学校（小学）</t>
  </si>
  <si>
    <t>达德小学</t>
  </si>
  <si>
    <t>达德中学</t>
  </si>
  <si>
    <t>北山天乙学校（小学）</t>
  </si>
  <si>
    <t>玮思学校（小学）</t>
  </si>
  <si>
    <t>玮思学校（中学）</t>
  </si>
  <si>
    <t>原陆新教育实践学校（小学）</t>
  </si>
  <si>
    <t>原陆新教育实践学校（中学）</t>
  </si>
  <si>
    <t>回龙文武学校（小学）</t>
  </si>
  <si>
    <t>北师大空港城校区（小学）</t>
  </si>
  <si>
    <t>北师大空港城校区（中学）</t>
  </si>
  <si>
    <t>北师大浔龙河校区（小学）</t>
  </si>
  <si>
    <t>北师大浔龙河校区（中学）</t>
  </si>
  <si>
    <t>长沙县康礼克雷格学校（小学）</t>
  </si>
  <si>
    <t>长沙县康礼克雷格学校（中学）</t>
  </si>
  <si>
    <t>长沙县湘越中学</t>
  </si>
  <si>
    <t>民办小学合计</t>
  </si>
  <si>
    <t>民办初中合计</t>
  </si>
  <si>
    <t>民 办 合 计</t>
  </si>
  <si>
    <t>全 县 总 计</t>
  </si>
  <si>
    <t xml:space="preserve"> 说明：根据《湖南省进一步完善城乡义务教育经费保障机制实施方案》（湘政办发〔2016〕39号）文件精神，民办学校学生同步平等享受家庭经济困难寄宿生生活费补助政策。根据长沙县特殊教育学校统计和核实，县特校寄宿生均为建档立卡家庭学生和家庭经济困难残疾学生，故全部享受贫困寄宿生生活费补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</si>
</sst>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b/>
      <sz val="10"/>
      <name val="宋体"/>
      <family val="0"/>
    </font>
    <font>
      <b/>
      <sz val="9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vertical="center" textRotation="255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NumberFormat="1" applyFont="1" applyFill="1" applyBorder="1" applyAlignment="1">
      <alignment horizontal="center" vertical="center" shrinkToFi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vertical="center" textRotation="255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255"/>
    </xf>
    <xf numFmtId="49" fontId="12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SheetLayoutView="100" workbookViewId="0" topLeftCell="A1">
      <pane ySplit="6" topLeftCell="A7" activePane="bottomLeft" state="frozen"/>
      <selection pane="bottomLeft" activeCell="E140" sqref="E140"/>
    </sheetView>
  </sheetViews>
  <sheetFormatPr defaultColWidth="9.00390625" defaultRowHeight="14.25"/>
  <cols>
    <col min="1" max="3" width="4.75390625" style="9" customWidth="1"/>
    <col min="4" max="4" width="25.75390625" style="9" customWidth="1"/>
    <col min="5" max="5" width="8.75390625" style="9" customWidth="1"/>
    <col min="6" max="6" width="8.50390625" style="9" customWidth="1"/>
    <col min="7" max="12" width="7.625" style="9" customWidth="1"/>
    <col min="13" max="15" width="9.50390625" style="9" customWidth="1"/>
    <col min="16" max="16384" width="9.00390625" style="9" customWidth="1"/>
  </cols>
  <sheetData>
    <row r="1" spans="1:3" ht="24" customHeight="1">
      <c r="A1" s="10" t="s">
        <v>0</v>
      </c>
      <c r="B1" s="11"/>
      <c r="C1" s="11"/>
    </row>
    <row r="2" spans="1:15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1" customFormat="1" ht="15" customHeight="1">
      <c r="A3" s="13"/>
      <c r="B3" s="13"/>
      <c r="C3" s="13"/>
      <c r="D3" s="13"/>
      <c r="E3" s="13"/>
      <c r="F3" s="13"/>
      <c r="G3" s="14"/>
      <c r="H3" s="14"/>
      <c r="I3" s="14"/>
      <c r="J3" s="40" t="s">
        <v>2</v>
      </c>
      <c r="K3" s="40"/>
      <c r="L3" s="40"/>
      <c r="M3" s="40"/>
      <c r="N3" s="40"/>
    </row>
    <row r="4" spans="1:15" ht="30" customHeight="1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9"/>
      <c r="G4" s="20" t="s">
        <v>8</v>
      </c>
      <c r="H4" s="20"/>
      <c r="I4" s="20"/>
      <c r="J4" s="20"/>
      <c r="K4" s="20"/>
      <c r="L4" s="19" t="s">
        <v>9</v>
      </c>
      <c r="M4" s="41" t="s">
        <v>10</v>
      </c>
      <c r="N4" s="41"/>
      <c r="O4" s="41"/>
    </row>
    <row r="5" spans="1:15" ht="16.5" customHeight="1">
      <c r="A5" s="21"/>
      <c r="B5" s="22"/>
      <c r="C5" s="17"/>
      <c r="D5" s="18"/>
      <c r="E5" s="23" t="s">
        <v>11</v>
      </c>
      <c r="F5" s="23" t="s">
        <v>12</v>
      </c>
      <c r="G5" s="24" t="s">
        <v>13</v>
      </c>
      <c r="H5" s="24"/>
      <c r="I5" s="24"/>
      <c r="J5" s="24"/>
      <c r="K5" s="23" t="s">
        <v>14</v>
      </c>
      <c r="L5" s="19"/>
      <c r="M5" s="33" t="s">
        <v>15</v>
      </c>
      <c r="N5" s="33" t="s">
        <v>16</v>
      </c>
      <c r="O5" s="33" t="s">
        <v>17</v>
      </c>
    </row>
    <row r="6" spans="1:15" ht="42.75" customHeight="1">
      <c r="A6" s="21"/>
      <c r="B6" s="22"/>
      <c r="C6" s="17"/>
      <c r="D6" s="18"/>
      <c r="E6" s="23"/>
      <c r="F6" s="23"/>
      <c r="G6" s="25" t="s">
        <v>18</v>
      </c>
      <c r="H6" s="25" t="s">
        <v>19</v>
      </c>
      <c r="I6" s="25" t="s">
        <v>20</v>
      </c>
      <c r="J6" s="25" t="s">
        <v>21</v>
      </c>
      <c r="K6" s="23"/>
      <c r="L6" s="19"/>
      <c r="M6" s="42"/>
      <c r="N6" s="42"/>
      <c r="O6" s="42"/>
    </row>
    <row r="7" spans="1:15" ht="19.5" customHeight="1">
      <c r="A7" s="26">
        <v>1</v>
      </c>
      <c r="B7" s="26" t="s">
        <v>22</v>
      </c>
      <c r="C7" s="27">
        <v>1</v>
      </c>
      <c r="D7" s="28" t="s">
        <v>23</v>
      </c>
      <c r="E7" s="29">
        <v>80</v>
      </c>
      <c r="F7" s="29">
        <v>80</v>
      </c>
      <c r="G7" s="30">
        <v>5</v>
      </c>
      <c r="H7" s="30">
        <v>0</v>
      </c>
      <c r="I7" s="30">
        <v>0</v>
      </c>
      <c r="J7" s="30">
        <v>4</v>
      </c>
      <c r="K7" s="30">
        <v>0</v>
      </c>
      <c r="L7" s="36">
        <f>SUM(F7:K7)</f>
        <v>89</v>
      </c>
      <c r="M7" s="43">
        <f>F7*500</f>
        <v>40000</v>
      </c>
      <c r="N7" s="43">
        <f>(G7+H7+I7+J7+K7)*500</f>
        <v>4500</v>
      </c>
      <c r="O7" s="30">
        <f>SUM(M7:N7)</f>
        <v>44500</v>
      </c>
    </row>
    <row r="8" spans="1:15" ht="19.5" customHeight="1">
      <c r="A8" s="26">
        <v>1</v>
      </c>
      <c r="B8" s="26"/>
      <c r="C8" s="31">
        <v>2</v>
      </c>
      <c r="D8" s="28" t="s">
        <v>24</v>
      </c>
      <c r="E8" s="29">
        <v>37</v>
      </c>
      <c r="F8" s="29">
        <v>37</v>
      </c>
      <c r="G8" s="30">
        <v>2</v>
      </c>
      <c r="H8" s="30">
        <v>0</v>
      </c>
      <c r="I8" s="30">
        <v>0</v>
      </c>
      <c r="J8" s="30">
        <v>2</v>
      </c>
      <c r="K8" s="30">
        <v>0</v>
      </c>
      <c r="L8" s="36">
        <f>SUM(F8:K8)</f>
        <v>41</v>
      </c>
      <c r="M8" s="43">
        <f>F8*625</f>
        <v>23125</v>
      </c>
      <c r="N8" s="43">
        <f>(G8+H8+I8+J8+K8)*625</f>
        <v>2500</v>
      </c>
      <c r="O8" s="30">
        <f>SUM(M8:N8)</f>
        <v>25625</v>
      </c>
    </row>
    <row r="9" spans="1:15" s="2" customFormat="1" ht="19.5" customHeight="1">
      <c r="A9" s="26"/>
      <c r="B9" s="26"/>
      <c r="C9" s="32" t="s">
        <v>25</v>
      </c>
      <c r="D9" s="32"/>
      <c r="E9" s="23">
        <f>SUM(E7:E8)</f>
        <v>117</v>
      </c>
      <c r="F9" s="23">
        <f>SUM(F7:F8)</f>
        <v>117</v>
      </c>
      <c r="G9" s="23">
        <f aca="true" t="shared" si="0" ref="G9:P9">SUM(G7:G8)</f>
        <v>7</v>
      </c>
      <c r="H9" s="23">
        <f t="shared" si="0"/>
        <v>0</v>
      </c>
      <c r="I9" s="23">
        <f t="shared" si="0"/>
        <v>0</v>
      </c>
      <c r="J9" s="23">
        <f t="shared" si="0"/>
        <v>6</v>
      </c>
      <c r="K9" s="23">
        <f t="shared" si="0"/>
        <v>0</v>
      </c>
      <c r="L9" s="23">
        <f t="shared" si="0"/>
        <v>130</v>
      </c>
      <c r="M9" s="23">
        <f t="shared" si="0"/>
        <v>63125</v>
      </c>
      <c r="N9" s="23">
        <f t="shared" si="0"/>
        <v>7000</v>
      </c>
      <c r="O9" s="23">
        <f t="shared" si="0"/>
        <v>70125</v>
      </c>
    </row>
    <row r="10" spans="1:15" s="3" customFormat="1" ht="19.5" customHeight="1">
      <c r="A10" s="33">
        <v>2</v>
      </c>
      <c r="B10" s="33" t="s">
        <v>26</v>
      </c>
      <c r="C10" s="30">
        <v>1</v>
      </c>
      <c r="D10" s="34" t="s">
        <v>27</v>
      </c>
      <c r="E10" s="29">
        <v>0</v>
      </c>
      <c r="F10" s="30">
        <f>E10*0.16</f>
        <v>0</v>
      </c>
      <c r="G10" s="30">
        <v>22</v>
      </c>
      <c r="H10" s="30">
        <v>1</v>
      </c>
      <c r="I10" s="30">
        <v>0</v>
      </c>
      <c r="J10" s="30">
        <v>10</v>
      </c>
      <c r="K10" s="30">
        <v>2</v>
      </c>
      <c r="L10" s="36">
        <f>SUM(F10:K10)</f>
        <v>35</v>
      </c>
      <c r="M10" s="43">
        <f>F10*500</f>
        <v>0</v>
      </c>
      <c r="N10" s="43">
        <f>(G10+H10+I10+J10+K10)*500</f>
        <v>17500</v>
      </c>
      <c r="O10" s="30">
        <f>M10+N10</f>
        <v>17500</v>
      </c>
    </row>
    <row r="11" spans="1:15" s="3" customFormat="1" ht="19.5" customHeight="1">
      <c r="A11" s="33"/>
      <c r="B11" s="33"/>
      <c r="C11" s="30">
        <v>2</v>
      </c>
      <c r="D11" s="34" t="s">
        <v>28</v>
      </c>
      <c r="E11" s="29">
        <v>0</v>
      </c>
      <c r="F11" s="30">
        <f aca="true" t="shared" si="1" ref="F11:F21">E11*0.16</f>
        <v>0</v>
      </c>
      <c r="G11" s="30">
        <v>20</v>
      </c>
      <c r="H11" s="30">
        <v>2</v>
      </c>
      <c r="I11" s="30">
        <v>0</v>
      </c>
      <c r="J11" s="30">
        <v>1</v>
      </c>
      <c r="K11" s="30">
        <v>5</v>
      </c>
      <c r="L11" s="36">
        <f aca="true" t="shared" si="2" ref="L11:L21">SUM(F11:K11)</f>
        <v>28</v>
      </c>
      <c r="M11" s="43">
        <f aca="true" t="shared" si="3" ref="M11:M21">F11*500</f>
        <v>0</v>
      </c>
      <c r="N11" s="43">
        <f aca="true" t="shared" si="4" ref="N11:N21">(G11+H11+I11+J11+K11)*500</f>
        <v>14000</v>
      </c>
      <c r="O11" s="30">
        <f aca="true" t="shared" si="5" ref="O11:O21">M11+N11</f>
        <v>14000</v>
      </c>
    </row>
    <row r="12" spans="1:15" s="3" customFormat="1" ht="19.5" customHeight="1">
      <c r="A12" s="33"/>
      <c r="B12" s="33"/>
      <c r="C12" s="30">
        <v>3</v>
      </c>
      <c r="D12" s="34" t="s">
        <v>29</v>
      </c>
      <c r="E12" s="29">
        <v>0</v>
      </c>
      <c r="F12" s="30">
        <f t="shared" si="1"/>
        <v>0</v>
      </c>
      <c r="G12" s="30">
        <v>30</v>
      </c>
      <c r="H12" s="30">
        <v>7</v>
      </c>
      <c r="I12" s="30">
        <v>1</v>
      </c>
      <c r="J12" s="30">
        <v>7</v>
      </c>
      <c r="K12" s="30">
        <v>2</v>
      </c>
      <c r="L12" s="36">
        <f t="shared" si="2"/>
        <v>47</v>
      </c>
      <c r="M12" s="43">
        <f>F12*625</f>
        <v>0</v>
      </c>
      <c r="N12" s="43">
        <f>(G12+H12+I12+J12+K12)*625</f>
        <v>29375</v>
      </c>
      <c r="O12" s="30">
        <f t="shared" si="5"/>
        <v>29375</v>
      </c>
    </row>
    <row r="13" spans="1:15" s="3" customFormat="1" ht="19.5" customHeight="1">
      <c r="A13" s="33"/>
      <c r="B13" s="33"/>
      <c r="C13" s="30">
        <v>4</v>
      </c>
      <c r="D13" s="34" t="s">
        <v>30</v>
      </c>
      <c r="E13" s="29">
        <v>0</v>
      </c>
      <c r="F13" s="30">
        <f t="shared" si="1"/>
        <v>0</v>
      </c>
      <c r="G13" s="30">
        <v>16</v>
      </c>
      <c r="H13" s="30">
        <v>0</v>
      </c>
      <c r="I13" s="30">
        <v>0</v>
      </c>
      <c r="J13" s="30">
        <v>3</v>
      </c>
      <c r="K13" s="30">
        <v>8</v>
      </c>
      <c r="L13" s="36">
        <f t="shared" si="2"/>
        <v>27</v>
      </c>
      <c r="M13" s="43">
        <f t="shared" si="3"/>
        <v>0</v>
      </c>
      <c r="N13" s="43">
        <f t="shared" si="4"/>
        <v>13500</v>
      </c>
      <c r="O13" s="30">
        <f t="shared" si="5"/>
        <v>13500</v>
      </c>
    </row>
    <row r="14" spans="1:15" s="3" customFormat="1" ht="19.5" customHeight="1">
      <c r="A14" s="33"/>
      <c r="B14" s="33"/>
      <c r="C14" s="30">
        <v>5</v>
      </c>
      <c r="D14" s="34" t="s">
        <v>31</v>
      </c>
      <c r="E14" s="29">
        <v>0</v>
      </c>
      <c r="F14" s="30">
        <f t="shared" si="1"/>
        <v>0</v>
      </c>
      <c r="G14" s="30">
        <v>10</v>
      </c>
      <c r="H14" s="30">
        <v>2</v>
      </c>
      <c r="I14" s="30">
        <v>0</v>
      </c>
      <c r="J14" s="30">
        <v>3</v>
      </c>
      <c r="K14" s="30">
        <v>6</v>
      </c>
      <c r="L14" s="36">
        <f t="shared" si="2"/>
        <v>21</v>
      </c>
      <c r="M14" s="43">
        <f t="shared" si="3"/>
        <v>0</v>
      </c>
      <c r="N14" s="43">
        <f t="shared" si="4"/>
        <v>10500</v>
      </c>
      <c r="O14" s="30">
        <f t="shared" si="5"/>
        <v>10500</v>
      </c>
    </row>
    <row r="15" spans="1:15" s="3" customFormat="1" ht="19.5" customHeight="1">
      <c r="A15" s="33"/>
      <c r="B15" s="33"/>
      <c r="C15" s="30">
        <v>6</v>
      </c>
      <c r="D15" s="34" t="s">
        <v>32</v>
      </c>
      <c r="E15" s="29">
        <v>0</v>
      </c>
      <c r="F15" s="30">
        <f t="shared" si="1"/>
        <v>0</v>
      </c>
      <c r="G15" s="30">
        <v>67</v>
      </c>
      <c r="H15" s="30">
        <v>2</v>
      </c>
      <c r="I15" s="30">
        <v>0</v>
      </c>
      <c r="J15" s="30">
        <v>7</v>
      </c>
      <c r="K15" s="30">
        <v>3</v>
      </c>
      <c r="L15" s="36">
        <f t="shared" si="2"/>
        <v>79</v>
      </c>
      <c r="M15" s="43">
        <f t="shared" si="3"/>
        <v>0</v>
      </c>
      <c r="N15" s="43">
        <f t="shared" si="4"/>
        <v>39500</v>
      </c>
      <c r="O15" s="30">
        <f t="shared" si="5"/>
        <v>39500</v>
      </c>
    </row>
    <row r="16" spans="1:15" s="3" customFormat="1" ht="19.5" customHeight="1">
      <c r="A16" s="33"/>
      <c r="B16" s="33"/>
      <c r="C16" s="30">
        <v>7</v>
      </c>
      <c r="D16" s="34" t="s">
        <v>33</v>
      </c>
      <c r="E16" s="29">
        <v>0</v>
      </c>
      <c r="F16" s="30">
        <f t="shared" si="1"/>
        <v>0</v>
      </c>
      <c r="G16" s="30">
        <v>25</v>
      </c>
      <c r="H16" s="30">
        <v>2</v>
      </c>
      <c r="I16" s="30">
        <v>0</v>
      </c>
      <c r="J16" s="30">
        <v>5</v>
      </c>
      <c r="K16" s="44">
        <v>7</v>
      </c>
      <c r="L16" s="36">
        <f t="shared" si="2"/>
        <v>39</v>
      </c>
      <c r="M16" s="43">
        <f>F16*625</f>
        <v>0</v>
      </c>
      <c r="N16" s="43">
        <f>(G16+H16+I16+J16+K16)*625</f>
        <v>24375</v>
      </c>
      <c r="O16" s="30">
        <f t="shared" si="5"/>
        <v>24375</v>
      </c>
    </row>
    <row r="17" spans="1:15" s="3" customFormat="1" ht="19.5" customHeight="1">
      <c r="A17" s="33"/>
      <c r="B17" s="33"/>
      <c r="C17" s="30">
        <v>8</v>
      </c>
      <c r="D17" s="34" t="s">
        <v>34</v>
      </c>
      <c r="E17" s="29">
        <v>0</v>
      </c>
      <c r="F17" s="30">
        <f t="shared" si="1"/>
        <v>0</v>
      </c>
      <c r="G17" s="30">
        <v>27</v>
      </c>
      <c r="H17" s="30">
        <v>3</v>
      </c>
      <c r="I17" s="30">
        <v>0</v>
      </c>
      <c r="J17" s="30">
        <v>3</v>
      </c>
      <c r="K17" s="30">
        <v>5</v>
      </c>
      <c r="L17" s="36">
        <f t="shared" si="2"/>
        <v>38</v>
      </c>
      <c r="M17" s="43">
        <f t="shared" si="3"/>
        <v>0</v>
      </c>
      <c r="N17" s="43">
        <f t="shared" si="4"/>
        <v>19000</v>
      </c>
      <c r="O17" s="30">
        <f t="shared" si="5"/>
        <v>19000</v>
      </c>
    </row>
    <row r="18" spans="1:15" s="3" customFormat="1" ht="19.5" customHeight="1">
      <c r="A18" s="33"/>
      <c r="B18" s="33"/>
      <c r="C18" s="30">
        <v>9</v>
      </c>
      <c r="D18" s="34" t="s">
        <v>35</v>
      </c>
      <c r="E18" s="29">
        <v>0</v>
      </c>
      <c r="F18" s="30">
        <f t="shared" si="1"/>
        <v>0</v>
      </c>
      <c r="G18" s="30">
        <v>14</v>
      </c>
      <c r="H18" s="30">
        <v>0</v>
      </c>
      <c r="I18" s="30">
        <v>0</v>
      </c>
      <c r="J18" s="30">
        <v>6</v>
      </c>
      <c r="K18" s="30">
        <v>9</v>
      </c>
      <c r="L18" s="36">
        <f t="shared" si="2"/>
        <v>29</v>
      </c>
      <c r="M18" s="43">
        <f t="shared" si="3"/>
        <v>0</v>
      </c>
      <c r="N18" s="43">
        <f t="shared" si="4"/>
        <v>14500</v>
      </c>
      <c r="O18" s="30">
        <f t="shared" si="5"/>
        <v>14500</v>
      </c>
    </row>
    <row r="19" spans="1:15" s="3" customFormat="1" ht="19.5" customHeight="1">
      <c r="A19" s="33"/>
      <c r="B19" s="33"/>
      <c r="C19" s="30">
        <v>10</v>
      </c>
      <c r="D19" s="34" t="s">
        <v>36</v>
      </c>
      <c r="E19" s="29">
        <v>0</v>
      </c>
      <c r="F19" s="30">
        <f t="shared" si="1"/>
        <v>0</v>
      </c>
      <c r="G19" s="30">
        <v>20</v>
      </c>
      <c r="H19" s="30">
        <v>0</v>
      </c>
      <c r="I19" s="30">
        <v>1</v>
      </c>
      <c r="J19" s="30">
        <v>4</v>
      </c>
      <c r="K19" s="30">
        <v>2</v>
      </c>
      <c r="L19" s="36">
        <f t="shared" si="2"/>
        <v>27</v>
      </c>
      <c r="M19" s="43">
        <f t="shared" si="3"/>
        <v>0</v>
      </c>
      <c r="N19" s="43">
        <f t="shared" si="4"/>
        <v>13500</v>
      </c>
      <c r="O19" s="30">
        <f t="shared" si="5"/>
        <v>13500</v>
      </c>
    </row>
    <row r="20" spans="1:15" s="3" customFormat="1" ht="19.5" customHeight="1">
      <c r="A20" s="33"/>
      <c r="B20" s="33"/>
      <c r="C20" s="30">
        <v>11</v>
      </c>
      <c r="D20" s="34" t="s">
        <v>37</v>
      </c>
      <c r="E20" s="29">
        <v>0</v>
      </c>
      <c r="F20" s="30">
        <f t="shared" si="1"/>
        <v>0</v>
      </c>
      <c r="G20" s="30">
        <v>64</v>
      </c>
      <c r="H20" s="30">
        <v>5</v>
      </c>
      <c r="I20" s="30">
        <v>3</v>
      </c>
      <c r="J20" s="30">
        <v>4</v>
      </c>
      <c r="K20" s="30">
        <v>8</v>
      </c>
      <c r="L20" s="36">
        <f t="shared" si="2"/>
        <v>84</v>
      </c>
      <c r="M20" s="43">
        <f>F20*625</f>
        <v>0</v>
      </c>
      <c r="N20" s="43">
        <f>(G20+H20+I20+J20+K20)*625</f>
        <v>52500</v>
      </c>
      <c r="O20" s="30">
        <f t="shared" si="5"/>
        <v>52500</v>
      </c>
    </row>
    <row r="21" spans="1:15" s="3" customFormat="1" ht="19.5" customHeight="1">
      <c r="A21" s="33"/>
      <c r="B21" s="33"/>
      <c r="C21" s="30">
        <v>12</v>
      </c>
      <c r="D21" s="34" t="s">
        <v>38</v>
      </c>
      <c r="E21" s="29">
        <v>0</v>
      </c>
      <c r="F21" s="30">
        <f t="shared" si="1"/>
        <v>0</v>
      </c>
      <c r="G21" s="30">
        <v>44</v>
      </c>
      <c r="H21" s="30">
        <v>8</v>
      </c>
      <c r="I21" s="30">
        <v>0</v>
      </c>
      <c r="J21" s="30">
        <v>4</v>
      </c>
      <c r="K21" s="30">
        <v>10</v>
      </c>
      <c r="L21" s="36">
        <f t="shared" si="2"/>
        <v>66</v>
      </c>
      <c r="M21" s="43">
        <f t="shared" si="3"/>
        <v>0</v>
      </c>
      <c r="N21" s="43">
        <f t="shared" si="4"/>
        <v>33000</v>
      </c>
      <c r="O21" s="30">
        <f t="shared" si="5"/>
        <v>33000</v>
      </c>
    </row>
    <row r="22" spans="1:15" s="4" customFormat="1" ht="19.5" customHeight="1">
      <c r="A22" s="33"/>
      <c r="B22" s="33"/>
      <c r="C22" s="32" t="s">
        <v>25</v>
      </c>
      <c r="D22" s="32"/>
      <c r="E22" s="23">
        <f>SUM(E10:E21)</f>
        <v>0</v>
      </c>
      <c r="F22" s="23">
        <f>SUM(F10:F21)</f>
        <v>0</v>
      </c>
      <c r="G22" s="23">
        <f aca="true" t="shared" si="6" ref="G22:P22">SUM(G10:G21)</f>
        <v>359</v>
      </c>
      <c r="H22" s="23">
        <f t="shared" si="6"/>
        <v>32</v>
      </c>
      <c r="I22" s="23">
        <f t="shared" si="6"/>
        <v>5</v>
      </c>
      <c r="J22" s="23">
        <f t="shared" si="6"/>
        <v>57</v>
      </c>
      <c r="K22" s="23">
        <f t="shared" si="6"/>
        <v>67</v>
      </c>
      <c r="L22" s="23">
        <f t="shared" si="6"/>
        <v>520</v>
      </c>
      <c r="M22" s="23">
        <f t="shared" si="6"/>
        <v>0</v>
      </c>
      <c r="N22" s="23">
        <f t="shared" si="6"/>
        <v>281250</v>
      </c>
      <c r="O22" s="23">
        <f t="shared" si="6"/>
        <v>281250</v>
      </c>
    </row>
    <row r="23" spans="1:15" s="3" customFormat="1" ht="19.5" customHeight="1">
      <c r="A23" s="33">
        <v>3</v>
      </c>
      <c r="B23" s="35" t="s">
        <v>39</v>
      </c>
      <c r="C23" s="30">
        <v>1</v>
      </c>
      <c r="D23" s="34" t="s">
        <v>40</v>
      </c>
      <c r="E23" s="29">
        <v>347</v>
      </c>
      <c r="F23" s="30">
        <v>55</v>
      </c>
      <c r="G23" s="29">
        <v>49</v>
      </c>
      <c r="H23" s="29">
        <v>4</v>
      </c>
      <c r="I23" s="29">
        <v>0</v>
      </c>
      <c r="J23" s="29">
        <v>3</v>
      </c>
      <c r="K23" s="45">
        <v>0</v>
      </c>
      <c r="L23" s="46">
        <f>SUM(F23:K23)</f>
        <v>111</v>
      </c>
      <c r="M23" s="43">
        <f>F23*625</f>
        <v>34375</v>
      </c>
      <c r="N23" s="43">
        <f>(G23+H23+I23+J23+K23)*625</f>
        <v>35000</v>
      </c>
      <c r="O23" s="30">
        <f>M23+N23</f>
        <v>69375</v>
      </c>
    </row>
    <row r="24" spans="1:15" s="3" customFormat="1" ht="19.5" customHeight="1">
      <c r="A24" s="33"/>
      <c r="B24" s="33"/>
      <c r="C24" s="30">
        <v>2</v>
      </c>
      <c r="D24" s="34" t="s">
        <v>41</v>
      </c>
      <c r="E24" s="29">
        <v>0</v>
      </c>
      <c r="F24" s="30">
        <f aca="true" t="shared" si="7" ref="F24:F29">E24*0.16</f>
        <v>0</v>
      </c>
      <c r="G24" s="29">
        <v>27</v>
      </c>
      <c r="H24" s="29">
        <v>12</v>
      </c>
      <c r="I24" s="29">
        <v>0</v>
      </c>
      <c r="J24" s="29">
        <v>7</v>
      </c>
      <c r="K24" s="45">
        <v>2</v>
      </c>
      <c r="L24" s="46">
        <f aca="true" t="shared" si="8" ref="L24:L29">SUM(F24:K24)</f>
        <v>48</v>
      </c>
      <c r="M24" s="43">
        <f aca="true" t="shared" si="9" ref="M24:M29">F24*500</f>
        <v>0</v>
      </c>
      <c r="N24" s="43">
        <f aca="true" t="shared" si="10" ref="N24:N29">(G24+H24+I24+J24+K24)*500</f>
        <v>24000</v>
      </c>
      <c r="O24" s="30">
        <f aca="true" t="shared" si="11" ref="O24:O29">M24+N24</f>
        <v>24000</v>
      </c>
    </row>
    <row r="25" spans="1:15" s="3" customFormat="1" ht="19.5" customHeight="1">
      <c r="A25" s="33"/>
      <c r="B25" s="33"/>
      <c r="C25" s="30">
        <v>3</v>
      </c>
      <c r="D25" s="34" t="s">
        <v>42</v>
      </c>
      <c r="E25" s="29">
        <v>0</v>
      </c>
      <c r="F25" s="30">
        <f t="shared" si="7"/>
        <v>0</v>
      </c>
      <c r="G25" s="29">
        <v>48</v>
      </c>
      <c r="H25" s="29">
        <v>4</v>
      </c>
      <c r="I25" s="29">
        <v>2</v>
      </c>
      <c r="J25" s="29">
        <v>2</v>
      </c>
      <c r="K25" s="45">
        <v>0</v>
      </c>
      <c r="L25" s="46">
        <f t="shared" si="8"/>
        <v>56</v>
      </c>
      <c r="M25" s="43">
        <f t="shared" si="9"/>
        <v>0</v>
      </c>
      <c r="N25" s="43">
        <f t="shared" si="10"/>
        <v>28000</v>
      </c>
      <c r="O25" s="30">
        <f t="shared" si="11"/>
        <v>28000</v>
      </c>
    </row>
    <row r="26" spans="1:15" s="3" customFormat="1" ht="19.5" customHeight="1">
      <c r="A26" s="33"/>
      <c r="B26" s="33"/>
      <c r="C26" s="30">
        <v>4</v>
      </c>
      <c r="D26" s="34" t="s">
        <v>43</v>
      </c>
      <c r="E26" s="29">
        <v>0</v>
      </c>
      <c r="F26" s="30">
        <f t="shared" si="7"/>
        <v>0</v>
      </c>
      <c r="G26" s="29">
        <v>65</v>
      </c>
      <c r="H26" s="29">
        <v>5</v>
      </c>
      <c r="I26" s="29">
        <v>2</v>
      </c>
      <c r="J26" s="29">
        <v>4</v>
      </c>
      <c r="K26" s="45">
        <v>1</v>
      </c>
      <c r="L26" s="46">
        <f t="shared" si="8"/>
        <v>77</v>
      </c>
      <c r="M26" s="43">
        <f t="shared" si="9"/>
        <v>0</v>
      </c>
      <c r="N26" s="43">
        <f t="shared" si="10"/>
        <v>38500</v>
      </c>
      <c r="O26" s="30">
        <f t="shared" si="11"/>
        <v>38500</v>
      </c>
    </row>
    <row r="27" spans="1:15" s="3" customFormat="1" ht="19.5" customHeight="1">
      <c r="A27" s="33"/>
      <c r="B27" s="33"/>
      <c r="C27" s="30">
        <v>5</v>
      </c>
      <c r="D27" s="34" t="s">
        <v>44</v>
      </c>
      <c r="E27" s="29">
        <v>0</v>
      </c>
      <c r="F27" s="30">
        <f t="shared" si="7"/>
        <v>0</v>
      </c>
      <c r="G27" s="29">
        <v>14</v>
      </c>
      <c r="H27" s="29">
        <v>1</v>
      </c>
      <c r="I27" s="29">
        <v>0</v>
      </c>
      <c r="J27" s="29">
        <v>2</v>
      </c>
      <c r="K27" s="45">
        <v>1</v>
      </c>
      <c r="L27" s="46">
        <f t="shared" si="8"/>
        <v>18</v>
      </c>
      <c r="M27" s="43">
        <f t="shared" si="9"/>
        <v>0</v>
      </c>
      <c r="N27" s="43">
        <f t="shared" si="10"/>
        <v>9000</v>
      </c>
      <c r="O27" s="30">
        <f t="shared" si="11"/>
        <v>9000</v>
      </c>
    </row>
    <row r="28" spans="1:15" s="3" customFormat="1" ht="19.5" customHeight="1">
      <c r="A28" s="33">
        <v>3</v>
      </c>
      <c r="B28" s="33" t="s">
        <v>45</v>
      </c>
      <c r="C28" s="30">
        <v>6</v>
      </c>
      <c r="D28" s="34" t="s">
        <v>46</v>
      </c>
      <c r="E28" s="29">
        <v>0</v>
      </c>
      <c r="F28" s="30">
        <f t="shared" si="7"/>
        <v>0</v>
      </c>
      <c r="G28" s="29">
        <v>15</v>
      </c>
      <c r="H28" s="29">
        <v>1</v>
      </c>
      <c r="I28" s="29">
        <v>0</v>
      </c>
      <c r="J28" s="29">
        <v>0</v>
      </c>
      <c r="K28" s="45">
        <v>0</v>
      </c>
      <c r="L28" s="46">
        <f t="shared" si="8"/>
        <v>16</v>
      </c>
      <c r="M28" s="43">
        <f t="shared" si="9"/>
        <v>0</v>
      </c>
      <c r="N28" s="43">
        <f t="shared" si="10"/>
        <v>8000</v>
      </c>
      <c r="O28" s="30">
        <f t="shared" si="11"/>
        <v>8000</v>
      </c>
    </row>
    <row r="29" spans="1:15" s="3" customFormat="1" ht="19.5" customHeight="1">
      <c r="A29" s="33"/>
      <c r="B29" s="33"/>
      <c r="C29" s="36">
        <v>7</v>
      </c>
      <c r="D29" s="37" t="s">
        <v>47</v>
      </c>
      <c r="E29" s="29">
        <v>0</v>
      </c>
      <c r="F29" s="30">
        <f t="shared" si="7"/>
        <v>0</v>
      </c>
      <c r="G29" s="29">
        <v>10</v>
      </c>
      <c r="H29" s="29">
        <v>0</v>
      </c>
      <c r="I29" s="29">
        <v>0</v>
      </c>
      <c r="J29" s="29">
        <v>1</v>
      </c>
      <c r="K29" s="45">
        <v>0</v>
      </c>
      <c r="L29" s="46">
        <f t="shared" si="8"/>
        <v>11</v>
      </c>
      <c r="M29" s="43">
        <f t="shared" si="9"/>
        <v>0</v>
      </c>
      <c r="N29" s="43">
        <f t="shared" si="10"/>
        <v>5500</v>
      </c>
      <c r="O29" s="30">
        <f t="shared" si="11"/>
        <v>5500</v>
      </c>
    </row>
    <row r="30" spans="1:15" s="4" customFormat="1" ht="19.5" customHeight="1">
      <c r="A30" s="33"/>
      <c r="B30" s="33"/>
      <c r="C30" s="32" t="s">
        <v>25</v>
      </c>
      <c r="D30" s="32"/>
      <c r="E30" s="23">
        <f>SUM(E23:E29)</f>
        <v>347</v>
      </c>
      <c r="F30" s="23">
        <f aca="true" t="shared" si="12" ref="F30:P30">SUM(F23:F29)</f>
        <v>55</v>
      </c>
      <c r="G30" s="23">
        <f t="shared" si="12"/>
        <v>228</v>
      </c>
      <c r="H30" s="23">
        <f t="shared" si="12"/>
        <v>27</v>
      </c>
      <c r="I30" s="23">
        <f t="shared" si="12"/>
        <v>4</v>
      </c>
      <c r="J30" s="23">
        <f t="shared" si="12"/>
        <v>19</v>
      </c>
      <c r="K30" s="23">
        <f t="shared" si="12"/>
        <v>4</v>
      </c>
      <c r="L30" s="23">
        <f t="shared" si="12"/>
        <v>337</v>
      </c>
      <c r="M30" s="23">
        <f t="shared" si="12"/>
        <v>34375</v>
      </c>
      <c r="N30" s="23">
        <f t="shared" si="12"/>
        <v>148000</v>
      </c>
      <c r="O30" s="23">
        <f t="shared" si="12"/>
        <v>182375</v>
      </c>
    </row>
    <row r="31" spans="1:15" s="3" customFormat="1" ht="19.5" customHeight="1">
      <c r="A31" s="33">
        <v>4</v>
      </c>
      <c r="B31" s="33" t="s">
        <v>48</v>
      </c>
      <c r="C31" s="30">
        <v>1</v>
      </c>
      <c r="D31" s="34" t="s">
        <v>49</v>
      </c>
      <c r="E31" s="29">
        <v>0</v>
      </c>
      <c r="F31" s="30">
        <f>E31*0.16</f>
        <v>0</v>
      </c>
      <c r="G31" s="29">
        <v>29</v>
      </c>
      <c r="H31" s="29">
        <v>7</v>
      </c>
      <c r="I31" s="29">
        <v>0</v>
      </c>
      <c r="J31" s="29">
        <v>1</v>
      </c>
      <c r="K31" s="29">
        <v>9</v>
      </c>
      <c r="L31" s="47">
        <f>SUM(F31:K31)</f>
        <v>46</v>
      </c>
      <c r="M31" s="43">
        <f>F31*500</f>
        <v>0</v>
      </c>
      <c r="N31" s="43">
        <f>(G31+H31+I31+J31+K31)*500</f>
        <v>23000</v>
      </c>
      <c r="O31" s="30">
        <f>M31+N31</f>
        <v>23000</v>
      </c>
    </row>
    <row r="32" spans="1:15" s="3" customFormat="1" ht="19.5" customHeight="1">
      <c r="A32" s="33"/>
      <c r="B32" s="33"/>
      <c r="C32" s="30">
        <v>2</v>
      </c>
      <c r="D32" s="34" t="s">
        <v>50</v>
      </c>
      <c r="E32" s="29">
        <v>0</v>
      </c>
      <c r="F32" s="30">
        <f aca="true" t="shared" si="13" ref="F32:F42">E32*0.16</f>
        <v>0</v>
      </c>
      <c r="G32" s="29">
        <v>26</v>
      </c>
      <c r="H32" s="29">
        <v>0</v>
      </c>
      <c r="I32" s="29">
        <v>1</v>
      </c>
      <c r="J32" s="29">
        <v>3</v>
      </c>
      <c r="K32" s="29">
        <v>4</v>
      </c>
      <c r="L32" s="47">
        <f aca="true" t="shared" si="14" ref="L32:L42">SUM(F32:K32)</f>
        <v>34</v>
      </c>
      <c r="M32" s="43">
        <f aca="true" t="shared" si="15" ref="M32:M42">F32*500</f>
        <v>0</v>
      </c>
      <c r="N32" s="43">
        <f aca="true" t="shared" si="16" ref="N32:N42">(G32+H32+I32+J32+K32)*500</f>
        <v>17000</v>
      </c>
      <c r="O32" s="30">
        <f aca="true" t="shared" si="17" ref="O32:O42">M32+N32</f>
        <v>17000</v>
      </c>
    </row>
    <row r="33" spans="1:15" s="3" customFormat="1" ht="19.5" customHeight="1">
      <c r="A33" s="33"/>
      <c r="B33" s="33"/>
      <c r="C33" s="30">
        <v>3</v>
      </c>
      <c r="D33" s="34" t="s">
        <v>51</v>
      </c>
      <c r="E33" s="29">
        <v>0</v>
      </c>
      <c r="F33" s="30">
        <f t="shared" si="13"/>
        <v>0</v>
      </c>
      <c r="G33" s="29">
        <v>55</v>
      </c>
      <c r="H33" s="29">
        <v>9</v>
      </c>
      <c r="I33" s="29">
        <v>1</v>
      </c>
      <c r="J33" s="29">
        <v>3</v>
      </c>
      <c r="K33" s="29">
        <v>10</v>
      </c>
      <c r="L33" s="47">
        <f t="shared" si="14"/>
        <v>78</v>
      </c>
      <c r="M33" s="43">
        <f t="shared" si="15"/>
        <v>0</v>
      </c>
      <c r="N33" s="43">
        <f t="shared" si="16"/>
        <v>39000</v>
      </c>
      <c r="O33" s="30">
        <f t="shared" si="17"/>
        <v>39000</v>
      </c>
    </row>
    <row r="34" spans="1:15" s="3" customFormat="1" ht="19.5" customHeight="1">
      <c r="A34" s="33"/>
      <c r="B34" s="33"/>
      <c r="C34" s="30">
        <v>4</v>
      </c>
      <c r="D34" s="34" t="s">
        <v>52</v>
      </c>
      <c r="E34" s="29">
        <v>0</v>
      </c>
      <c r="F34" s="30">
        <f t="shared" si="13"/>
        <v>0</v>
      </c>
      <c r="G34" s="29">
        <v>61</v>
      </c>
      <c r="H34" s="29">
        <v>11</v>
      </c>
      <c r="I34" s="29">
        <v>2</v>
      </c>
      <c r="J34" s="29">
        <v>3</v>
      </c>
      <c r="K34" s="29">
        <v>31</v>
      </c>
      <c r="L34" s="47">
        <f t="shared" si="14"/>
        <v>108</v>
      </c>
      <c r="M34" s="43">
        <f t="shared" si="15"/>
        <v>0</v>
      </c>
      <c r="N34" s="43">
        <f t="shared" si="16"/>
        <v>54000</v>
      </c>
      <c r="O34" s="30">
        <f t="shared" si="17"/>
        <v>54000</v>
      </c>
    </row>
    <row r="35" spans="1:15" s="3" customFormat="1" ht="19.5" customHeight="1">
      <c r="A35" s="33"/>
      <c r="B35" s="33"/>
      <c r="C35" s="30">
        <v>5</v>
      </c>
      <c r="D35" s="34" t="s">
        <v>53</v>
      </c>
      <c r="E35" s="29">
        <v>0</v>
      </c>
      <c r="F35" s="30">
        <f t="shared" si="13"/>
        <v>0</v>
      </c>
      <c r="G35" s="29">
        <v>2</v>
      </c>
      <c r="H35" s="29">
        <v>3</v>
      </c>
      <c r="I35" s="29">
        <v>0</v>
      </c>
      <c r="J35" s="29">
        <v>1</v>
      </c>
      <c r="K35" s="29">
        <v>4</v>
      </c>
      <c r="L35" s="47">
        <f t="shared" si="14"/>
        <v>10</v>
      </c>
      <c r="M35" s="43">
        <f t="shared" si="15"/>
        <v>0</v>
      </c>
      <c r="N35" s="43">
        <f t="shared" si="16"/>
        <v>5000</v>
      </c>
      <c r="O35" s="30">
        <f t="shared" si="17"/>
        <v>5000</v>
      </c>
    </row>
    <row r="36" spans="1:15" s="3" customFormat="1" ht="19.5" customHeight="1">
      <c r="A36" s="33"/>
      <c r="B36" s="33"/>
      <c r="C36" s="30">
        <v>6</v>
      </c>
      <c r="D36" s="34" t="s">
        <v>54</v>
      </c>
      <c r="E36" s="29">
        <v>0</v>
      </c>
      <c r="F36" s="30">
        <f t="shared" si="13"/>
        <v>0</v>
      </c>
      <c r="G36" s="29">
        <v>5</v>
      </c>
      <c r="H36" s="29">
        <v>6</v>
      </c>
      <c r="I36" s="29">
        <v>0</v>
      </c>
      <c r="J36" s="29">
        <v>1</v>
      </c>
      <c r="K36" s="29">
        <v>5</v>
      </c>
      <c r="L36" s="47">
        <f t="shared" si="14"/>
        <v>17</v>
      </c>
      <c r="M36" s="43">
        <f t="shared" si="15"/>
        <v>0</v>
      </c>
      <c r="N36" s="43">
        <f t="shared" si="16"/>
        <v>8500</v>
      </c>
      <c r="O36" s="30">
        <f t="shared" si="17"/>
        <v>8500</v>
      </c>
    </row>
    <row r="37" spans="1:15" s="3" customFormat="1" ht="19.5" customHeight="1">
      <c r="A37" s="33"/>
      <c r="B37" s="33"/>
      <c r="C37" s="30">
        <v>7</v>
      </c>
      <c r="D37" s="34" t="s">
        <v>55</v>
      </c>
      <c r="E37" s="29">
        <v>0</v>
      </c>
      <c r="F37" s="30">
        <f t="shared" si="13"/>
        <v>0</v>
      </c>
      <c r="G37" s="29">
        <v>6</v>
      </c>
      <c r="H37" s="29">
        <v>1</v>
      </c>
      <c r="I37" s="29">
        <v>0</v>
      </c>
      <c r="J37" s="29">
        <v>0</v>
      </c>
      <c r="K37" s="29">
        <v>0</v>
      </c>
      <c r="L37" s="47">
        <f t="shared" si="14"/>
        <v>7</v>
      </c>
      <c r="M37" s="43">
        <f t="shared" si="15"/>
        <v>0</v>
      </c>
      <c r="N37" s="43">
        <f t="shared" si="16"/>
        <v>3500</v>
      </c>
      <c r="O37" s="30">
        <f t="shared" si="17"/>
        <v>3500</v>
      </c>
    </row>
    <row r="38" spans="1:15" s="3" customFormat="1" ht="19.5" customHeight="1">
      <c r="A38" s="33"/>
      <c r="B38" s="33"/>
      <c r="C38" s="30">
        <v>8</v>
      </c>
      <c r="D38" s="34" t="s">
        <v>56</v>
      </c>
      <c r="E38" s="29">
        <v>1559</v>
      </c>
      <c r="F38" s="30">
        <v>249</v>
      </c>
      <c r="G38" s="29">
        <v>17</v>
      </c>
      <c r="H38" s="29">
        <v>3</v>
      </c>
      <c r="I38" s="29">
        <v>0</v>
      </c>
      <c r="J38" s="29">
        <v>2</v>
      </c>
      <c r="K38" s="29">
        <v>6</v>
      </c>
      <c r="L38" s="47">
        <f t="shared" si="14"/>
        <v>277</v>
      </c>
      <c r="M38" s="43">
        <f>F38*625</f>
        <v>155625</v>
      </c>
      <c r="N38" s="43">
        <f>(G38+H38+I38+J38+K38)*625</f>
        <v>17500</v>
      </c>
      <c r="O38" s="30">
        <f t="shared" si="17"/>
        <v>173125</v>
      </c>
    </row>
    <row r="39" spans="1:15" s="3" customFormat="1" ht="19.5" customHeight="1">
      <c r="A39" s="33"/>
      <c r="B39" s="33"/>
      <c r="C39" s="30">
        <v>9</v>
      </c>
      <c r="D39" s="34" t="s">
        <v>57</v>
      </c>
      <c r="E39" s="29">
        <v>0</v>
      </c>
      <c r="F39" s="30">
        <f t="shared" si="13"/>
        <v>0</v>
      </c>
      <c r="G39" s="29">
        <v>50</v>
      </c>
      <c r="H39" s="29">
        <v>17</v>
      </c>
      <c r="I39" s="29">
        <v>0</v>
      </c>
      <c r="J39" s="29">
        <v>6</v>
      </c>
      <c r="K39" s="29">
        <v>18</v>
      </c>
      <c r="L39" s="47">
        <f t="shared" si="14"/>
        <v>91</v>
      </c>
      <c r="M39" s="43">
        <f t="shared" si="15"/>
        <v>0</v>
      </c>
      <c r="N39" s="43">
        <f t="shared" si="16"/>
        <v>45500</v>
      </c>
      <c r="O39" s="30">
        <f t="shared" si="17"/>
        <v>45500</v>
      </c>
    </row>
    <row r="40" spans="1:15" s="3" customFormat="1" ht="19.5" customHeight="1">
      <c r="A40" s="33"/>
      <c r="B40" s="33"/>
      <c r="C40" s="30">
        <v>10</v>
      </c>
      <c r="D40" s="34" t="s">
        <v>58</v>
      </c>
      <c r="E40" s="29">
        <v>0</v>
      </c>
      <c r="F40" s="30">
        <f t="shared" si="13"/>
        <v>0</v>
      </c>
      <c r="G40" s="29">
        <v>5</v>
      </c>
      <c r="H40" s="29">
        <v>0</v>
      </c>
      <c r="I40" s="29">
        <v>0</v>
      </c>
      <c r="J40" s="29">
        <v>0</v>
      </c>
      <c r="K40" s="29">
        <v>2</v>
      </c>
      <c r="L40" s="47">
        <f t="shared" si="14"/>
        <v>7</v>
      </c>
      <c r="M40" s="43">
        <f t="shared" si="15"/>
        <v>0</v>
      </c>
      <c r="N40" s="43">
        <f t="shared" si="16"/>
        <v>3500</v>
      </c>
      <c r="O40" s="30">
        <f t="shared" si="17"/>
        <v>3500</v>
      </c>
    </row>
    <row r="41" spans="1:15" s="3" customFormat="1" ht="19.5" customHeight="1">
      <c r="A41" s="33"/>
      <c r="B41" s="33"/>
      <c r="C41" s="30">
        <v>11</v>
      </c>
      <c r="D41" s="34" t="s">
        <v>59</v>
      </c>
      <c r="E41" s="29">
        <v>378</v>
      </c>
      <c r="F41" s="30">
        <v>60</v>
      </c>
      <c r="G41" s="29">
        <v>1</v>
      </c>
      <c r="H41" s="29">
        <v>2</v>
      </c>
      <c r="I41" s="29">
        <v>0</v>
      </c>
      <c r="J41" s="29">
        <v>2</v>
      </c>
      <c r="K41" s="29">
        <v>0</v>
      </c>
      <c r="L41" s="47">
        <f t="shared" si="14"/>
        <v>65</v>
      </c>
      <c r="M41" s="43">
        <f>F41*625</f>
        <v>37500</v>
      </c>
      <c r="N41" s="43">
        <f>(G41+H41+I41+J41+K41)*625</f>
        <v>3125</v>
      </c>
      <c r="O41" s="30">
        <f t="shared" si="17"/>
        <v>40625</v>
      </c>
    </row>
    <row r="42" spans="1:15" s="3" customFormat="1" ht="19.5" customHeight="1">
      <c r="A42" s="33"/>
      <c r="B42" s="33"/>
      <c r="C42" s="30">
        <v>12</v>
      </c>
      <c r="D42" s="34" t="s">
        <v>60</v>
      </c>
      <c r="E42" s="29">
        <v>0</v>
      </c>
      <c r="F42" s="30">
        <f t="shared" si="13"/>
        <v>0</v>
      </c>
      <c r="G42" s="29">
        <v>18</v>
      </c>
      <c r="H42" s="38">
        <v>0</v>
      </c>
      <c r="I42" s="29">
        <v>2</v>
      </c>
      <c r="J42" s="29">
        <v>2</v>
      </c>
      <c r="K42" s="29">
        <v>7</v>
      </c>
      <c r="L42" s="47">
        <f t="shared" si="14"/>
        <v>29</v>
      </c>
      <c r="M42" s="43">
        <f t="shared" si="15"/>
        <v>0</v>
      </c>
      <c r="N42" s="43">
        <f t="shared" si="16"/>
        <v>14500</v>
      </c>
      <c r="O42" s="30">
        <f t="shared" si="17"/>
        <v>14500</v>
      </c>
    </row>
    <row r="43" spans="1:15" s="4" customFormat="1" ht="19.5" customHeight="1">
      <c r="A43" s="33"/>
      <c r="B43" s="33"/>
      <c r="C43" s="32" t="s">
        <v>25</v>
      </c>
      <c r="D43" s="32"/>
      <c r="E43" s="23">
        <f>SUM(E31:E42)</f>
        <v>1937</v>
      </c>
      <c r="F43" s="23">
        <f aca="true" t="shared" si="18" ref="F43:P43">SUM(F31:F42)</f>
        <v>309</v>
      </c>
      <c r="G43" s="23">
        <f t="shared" si="18"/>
        <v>275</v>
      </c>
      <c r="H43" s="23">
        <f t="shared" si="18"/>
        <v>59</v>
      </c>
      <c r="I43" s="23">
        <f t="shared" si="18"/>
        <v>6</v>
      </c>
      <c r="J43" s="23">
        <f t="shared" si="18"/>
        <v>24</v>
      </c>
      <c r="K43" s="23">
        <f t="shared" si="18"/>
        <v>96</v>
      </c>
      <c r="L43" s="23">
        <f t="shared" si="18"/>
        <v>769</v>
      </c>
      <c r="M43" s="23">
        <f t="shared" si="18"/>
        <v>193125</v>
      </c>
      <c r="N43" s="23">
        <f t="shared" si="18"/>
        <v>234125</v>
      </c>
      <c r="O43" s="23">
        <f t="shared" si="18"/>
        <v>427250</v>
      </c>
    </row>
    <row r="44" spans="1:15" s="3" customFormat="1" ht="19.5" customHeight="1">
      <c r="A44" s="33">
        <v>5</v>
      </c>
      <c r="B44" s="33" t="s">
        <v>61</v>
      </c>
      <c r="C44" s="30">
        <v>1</v>
      </c>
      <c r="D44" s="34" t="s">
        <v>62</v>
      </c>
      <c r="E44" s="29">
        <v>0</v>
      </c>
      <c r="F44" s="30">
        <f>E44*0.16</f>
        <v>0</v>
      </c>
      <c r="G44" s="30">
        <v>6</v>
      </c>
      <c r="H44" s="30">
        <v>5</v>
      </c>
      <c r="I44" s="30">
        <v>0</v>
      </c>
      <c r="J44" s="30">
        <v>1</v>
      </c>
      <c r="K44" s="30">
        <v>18</v>
      </c>
      <c r="L44" s="36">
        <f>SUM(F44:K44)</f>
        <v>30</v>
      </c>
      <c r="M44" s="43">
        <f>F44*500</f>
        <v>0</v>
      </c>
      <c r="N44" s="43">
        <f>(G44+H44+I44+J44+K44)*500</f>
        <v>15000</v>
      </c>
      <c r="O44" s="30">
        <f>M44+N44</f>
        <v>15000</v>
      </c>
    </row>
    <row r="45" spans="1:15" s="3" customFormat="1" ht="19.5" customHeight="1">
      <c r="A45" s="33"/>
      <c r="B45" s="33"/>
      <c r="C45" s="30">
        <v>2</v>
      </c>
      <c r="D45" s="34" t="s">
        <v>63</v>
      </c>
      <c r="E45" s="29">
        <v>0</v>
      </c>
      <c r="F45" s="30">
        <f aca="true" t="shared" si="19" ref="F45:F57">E45*0.16</f>
        <v>0</v>
      </c>
      <c r="G45" s="30">
        <v>3</v>
      </c>
      <c r="H45" s="30">
        <v>1</v>
      </c>
      <c r="I45" s="30">
        <v>0</v>
      </c>
      <c r="J45" s="30">
        <v>1</v>
      </c>
      <c r="K45" s="30">
        <v>9</v>
      </c>
      <c r="L45" s="36">
        <f aca="true" t="shared" si="20" ref="L45:L57">SUM(F45:K45)</f>
        <v>14</v>
      </c>
      <c r="M45" s="43">
        <f aca="true" t="shared" si="21" ref="M45:M57">F45*500</f>
        <v>0</v>
      </c>
      <c r="N45" s="43">
        <f aca="true" t="shared" si="22" ref="N45:N57">(G45+H45+I45+J45+K45)*500</f>
        <v>7000</v>
      </c>
      <c r="O45" s="30">
        <f aca="true" t="shared" si="23" ref="O45:O57">M45+N45</f>
        <v>7000</v>
      </c>
    </row>
    <row r="46" spans="1:15" s="3" customFormat="1" ht="19.5" customHeight="1">
      <c r="A46" s="33"/>
      <c r="B46" s="33"/>
      <c r="C46" s="30">
        <v>3</v>
      </c>
      <c r="D46" s="34" t="s">
        <v>64</v>
      </c>
      <c r="E46" s="29">
        <v>0</v>
      </c>
      <c r="F46" s="30">
        <f t="shared" si="19"/>
        <v>0</v>
      </c>
      <c r="G46" s="30">
        <v>0</v>
      </c>
      <c r="H46" s="30">
        <v>1</v>
      </c>
      <c r="I46" s="30">
        <v>0</v>
      </c>
      <c r="J46" s="30">
        <v>0</v>
      </c>
      <c r="K46" s="30">
        <v>0</v>
      </c>
      <c r="L46" s="36">
        <f t="shared" si="20"/>
        <v>1</v>
      </c>
      <c r="M46" s="43">
        <f t="shared" si="21"/>
        <v>0</v>
      </c>
      <c r="N46" s="43">
        <f t="shared" si="22"/>
        <v>500</v>
      </c>
      <c r="O46" s="30">
        <f t="shared" si="23"/>
        <v>500</v>
      </c>
    </row>
    <row r="47" spans="1:15" s="3" customFormat="1" ht="19.5" customHeight="1">
      <c r="A47" s="33"/>
      <c r="B47" s="33"/>
      <c r="C47" s="30">
        <v>4</v>
      </c>
      <c r="D47" s="34" t="s">
        <v>65</v>
      </c>
      <c r="E47" s="29">
        <v>0</v>
      </c>
      <c r="F47" s="30">
        <f t="shared" si="19"/>
        <v>0</v>
      </c>
      <c r="G47" s="30">
        <v>1</v>
      </c>
      <c r="H47" s="30">
        <v>0</v>
      </c>
      <c r="I47" s="30">
        <v>0</v>
      </c>
      <c r="J47" s="30">
        <v>0</v>
      </c>
      <c r="K47" s="30">
        <v>0</v>
      </c>
      <c r="L47" s="36">
        <f t="shared" si="20"/>
        <v>1</v>
      </c>
      <c r="M47" s="43">
        <f t="shared" si="21"/>
        <v>0</v>
      </c>
      <c r="N47" s="43">
        <f t="shared" si="22"/>
        <v>500</v>
      </c>
      <c r="O47" s="30">
        <f t="shared" si="23"/>
        <v>500</v>
      </c>
    </row>
    <row r="48" spans="1:15" s="3" customFormat="1" ht="19.5" customHeight="1">
      <c r="A48" s="33"/>
      <c r="B48" s="33"/>
      <c r="C48" s="30">
        <v>5</v>
      </c>
      <c r="D48" s="34" t="s">
        <v>66</v>
      </c>
      <c r="E48" s="29">
        <v>0</v>
      </c>
      <c r="F48" s="30">
        <f t="shared" si="19"/>
        <v>0</v>
      </c>
      <c r="G48" s="30">
        <v>20</v>
      </c>
      <c r="H48" s="30">
        <v>8</v>
      </c>
      <c r="I48" s="30">
        <v>0</v>
      </c>
      <c r="J48" s="30">
        <v>1</v>
      </c>
      <c r="K48" s="30">
        <v>9</v>
      </c>
      <c r="L48" s="36">
        <f t="shared" si="20"/>
        <v>38</v>
      </c>
      <c r="M48" s="43">
        <f t="shared" si="21"/>
        <v>0</v>
      </c>
      <c r="N48" s="43">
        <f t="shared" si="22"/>
        <v>19000</v>
      </c>
      <c r="O48" s="30">
        <f t="shared" si="23"/>
        <v>19000</v>
      </c>
    </row>
    <row r="49" spans="1:15" s="3" customFormat="1" ht="19.5" customHeight="1">
      <c r="A49" s="33"/>
      <c r="B49" s="33"/>
      <c r="C49" s="30">
        <v>6</v>
      </c>
      <c r="D49" s="34" t="s">
        <v>67</v>
      </c>
      <c r="E49" s="29">
        <v>0</v>
      </c>
      <c r="F49" s="30">
        <f t="shared" si="19"/>
        <v>0</v>
      </c>
      <c r="G49" s="30">
        <v>5</v>
      </c>
      <c r="H49" s="30">
        <v>1</v>
      </c>
      <c r="I49" s="30">
        <v>0</v>
      </c>
      <c r="J49" s="30">
        <v>2</v>
      </c>
      <c r="K49" s="30">
        <v>3</v>
      </c>
      <c r="L49" s="36">
        <f t="shared" si="20"/>
        <v>11</v>
      </c>
      <c r="M49" s="43">
        <f t="shared" si="21"/>
        <v>0</v>
      </c>
      <c r="N49" s="43">
        <f t="shared" si="22"/>
        <v>5500</v>
      </c>
      <c r="O49" s="30">
        <f t="shared" si="23"/>
        <v>5500</v>
      </c>
    </row>
    <row r="50" spans="1:15" s="3" customFormat="1" ht="18.75" customHeight="1">
      <c r="A50" s="33">
        <v>5</v>
      </c>
      <c r="B50" s="33" t="s">
        <v>61</v>
      </c>
      <c r="C50" s="30">
        <v>7</v>
      </c>
      <c r="D50" s="34" t="s">
        <v>68</v>
      </c>
      <c r="E50" s="29">
        <v>0</v>
      </c>
      <c r="F50" s="30">
        <f t="shared" si="19"/>
        <v>0</v>
      </c>
      <c r="G50" s="30">
        <v>3</v>
      </c>
      <c r="H50" s="30">
        <v>0</v>
      </c>
      <c r="I50" s="30">
        <v>0</v>
      </c>
      <c r="J50" s="30">
        <v>0</v>
      </c>
      <c r="K50" s="30">
        <v>0</v>
      </c>
      <c r="L50" s="36">
        <f t="shared" si="20"/>
        <v>3</v>
      </c>
      <c r="M50" s="43">
        <f t="shared" si="21"/>
        <v>0</v>
      </c>
      <c r="N50" s="43">
        <f t="shared" si="22"/>
        <v>1500</v>
      </c>
      <c r="O50" s="30">
        <f t="shared" si="23"/>
        <v>1500</v>
      </c>
    </row>
    <row r="51" spans="1:15" s="3" customFormat="1" ht="18.75" customHeight="1">
      <c r="A51" s="33"/>
      <c r="B51" s="33"/>
      <c r="C51" s="30">
        <v>8</v>
      </c>
      <c r="D51" s="34" t="s">
        <v>69</v>
      </c>
      <c r="E51" s="29">
        <v>0</v>
      </c>
      <c r="F51" s="30">
        <f t="shared" si="19"/>
        <v>0</v>
      </c>
      <c r="G51" s="30">
        <v>6</v>
      </c>
      <c r="H51" s="30">
        <v>3</v>
      </c>
      <c r="I51" s="30">
        <v>0</v>
      </c>
      <c r="J51" s="30">
        <v>0</v>
      </c>
      <c r="K51" s="30">
        <v>0</v>
      </c>
      <c r="L51" s="36">
        <f t="shared" si="20"/>
        <v>9</v>
      </c>
      <c r="M51" s="43">
        <f t="shared" si="21"/>
        <v>0</v>
      </c>
      <c r="N51" s="43">
        <f t="shared" si="22"/>
        <v>4500</v>
      </c>
      <c r="O51" s="30">
        <f t="shared" si="23"/>
        <v>4500</v>
      </c>
    </row>
    <row r="52" spans="1:15" s="3" customFormat="1" ht="18.75" customHeight="1">
      <c r="A52" s="33"/>
      <c r="B52" s="33"/>
      <c r="C52" s="30">
        <v>9</v>
      </c>
      <c r="D52" s="34" t="s">
        <v>70</v>
      </c>
      <c r="E52" s="29">
        <v>0</v>
      </c>
      <c r="F52" s="30">
        <f t="shared" si="19"/>
        <v>0</v>
      </c>
      <c r="G52" s="30">
        <v>10</v>
      </c>
      <c r="H52" s="30">
        <v>1</v>
      </c>
      <c r="I52" s="30">
        <v>0</v>
      </c>
      <c r="J52" s="30">
        <v>3</v>
      </c>
      <c r="K52" s="30">
        <v>6</v>
      </c>
      <c r="L52" s="36">
        <f t="shared" si="20"/>
        <v>20</v>
      </c>
      <c r="M52" s="43">
        <f t="shared" si="21"/>
        <v>0</v>
      </c>
      <c r="N52" s="43">
        <f t="shared" si="22"/>
        <v>10000</v>
      </c>
      <c r="O52" s="30">
        <f t="shared" si="23"/>
        <v>10000</v>
      </c>
    </row>
    <row r="53" spans="1:15" s="3" customFormat="1" ht="18.75" customHeight="1">
      <c r="A53" s="33"/>
      <c r="B53" s="33"/>
      <c r="C53" s="30">
        <v>10</v>
      </c>
      <c r="D53" s="34" t="s">
        <v>71</v>
      </c>
      <c r="E53" s="29">
        <v>0</v>
      </c>
      <c r="F53" s="30">
        <f t="shared" si="19"/>
        <v>0</v>
      </c>
      <c r="G53" s="30">
        <v>3</v>
      </c>
      <c r="H53" s="30">
        <v>1</v>
      </c>
      <c r="I53" s="30">
        <v>0</v>
      </c>
      <c r="J53" s="30">
        <v>1</v>
      </c>
      <c r="K53" s="30">
        <v>7</v>
      </c>
      <c r="L53" s="36">
        <f t="shared" si="20"/>
        <v>12</v>
      </c>
      <c r="M53" s="43">
        <f t="shared" si="21"/>
        <v>0</v>
      </c>
      <c r="N53" s="43">
        <f t="shared" si="22"/>
        <v>6000</v>
      </c>
      <c r="O53" s="30">
        <f t="shared" si="23"/>
        <v>6000</v>
      </c>
    </row>
    <row r="54" spans="1:15" s="3" customFormat="1" ht="18.75" customHeight="1">
      <c r="A54" s="33"/>
      <c r="B54" s="33"/>
      <c r="C54" s="30">
        <v>11</v>
      </c>
      <c r="D54" s="34" t="s">
        <v>72</v>
      </c>
      <c r="E54" s="29">
        <v>0</v>
      </c>
      <c r="F54" s="30">
        <f t="shared" si="19"/>
        <v>0</v>
      </c>
      <c r="G54" s="30">
        <v>1</v>
      </c>
      <c r="H54" s="30">
        <v>0</v>
      </c>
      <c r="I54" s="30">
        <v>0</v>
      </c>
      <c r="J54" s="30">
        <v>1</v>
      </c>
      <c r="K54" s="30">
        <v>4</v>
      </c>
      <c r="L54" s="36">
        <f t="shared" si="20"/>
        <v>6</v>
      </c>
      <c r="M54" s="43">
        <f t="shared" si="21"/>
        <v>0</v>
      </c>
      <c r="N54" s="43">
        <f t="shared" si="22"/>
        <v>3000</v>
      </c>
      <c r="O54" s="30">
        <f t="shared" si="23"/>
        <v>3000</v>
      </c>
    </row>
    <row r="55" spans="1:15" s="3" customFormat="1" ht="18.75" customHeight="1">
      <c r="A55" s="33"/>
      <c r="B55" s="33"/>
      <c r="C55" s="30">
        <v>12</v>
      </c>
      <c r="D55" s="34" t="s">
        <v>73</v>
      </c>
      <c r="E55" s="29">
        <v>420</v>
      </c>
      <c r="F55" s="30">
        <v>67</v>
      </c>
      <c r="G55" s="30">
        <v>0</v>
      </c>
      <c r="H55" s="30">
        <v>0</v>
      </c>
      <c r="I55" s="30">
        <v>0</v>
      </c>
      <c r="J55" s="30">
        <v>2</v>
      </c>
      <c r="K55" s="30">
        <v>0</v>
      </c>
      <c r="L55" s="36">
        <f t="shared" si="20"/>
        <v>69</v>
      </c>
      <c r="M55" s="43">
        <f>F55*625</f>
        <v>41875</v>
      </c>
      <c r="N55" s="43">
        <f>(G55+H55+I55+J55+K55)*625</f>
        <v>1250</v>
      </c>
      <c r="O55" s="30">
        <f t="shared" si="23"/>
        <v>43125</v>
      </c>
    </row>
    <row r="56" spans="1:15" s="3" customFormat="1" ht="18.75" customHeight="1">
      <c r="A56" s="33"/>
      <c r="B56" s="33"/>
      <c r="C56" s="30">
        <v>13</v>
      </c>
      <c r="D56" s="34" t="s">
        <v>74</v>
      </c>
      <c r="E56" s="29">
        <v>676</v>
      </c>
      <c r="F56" s="30">
        <v>108</v>
      </c>
      <c r="G56" s="30">
        <v>6</v>
      </c>
      <c r="H56" s="30">
        <v>2</v>
      </c>
      <c r="I56" s="30">
        <v>0</v>
      </c>
      <c r="J56" s="30">
        <v>1</v>
      </c>
      <c r="K56" s="30">
        <v>2</v>
      </c>
      <c r="L56" s="36">
        <f t="shared" si="20"/>
        <v>119</v>
      </c>
      <c r="M56" s="43">
        <f>F56*625</f>
        <v>67500</v>
      </c>
      <c r="N56" s="43">
        <f>(G56+H56+I56+J56+K56)*625</f>
        <v>6875</v>
      </c>
      <c r="O56" s="30">
        <f t="shared" si="23"/>
        <v>74375</v>
      </c>
    </row>
    <row r="57" spans="1:15" s="3" customFormat="1" ht="18.75" customHeight="1">
      <c r="A57" s="33"/>
      <c r="B57" s="33"/>
      <c r="C57" s="30">
        <v>14</v>
      </c>
      <c r="D57" s="34" t="s">
        <v>75</v>
      </c>
      <c r="E57" s="29">
        <v>244</v>
      </c>
      <c r="F57" s="30">
        <v>39</v>
      </c>
      <c r="G57" s="30">
        <v>2</v>
      </c>
      <c r="H57" s="30">
        <v>1</v>
      </c>
      <c r="I57" s="30">
        <v>0</v>
      </c>
      <c r="J57" s="30">
        <v>0</v>
      </c>
      <c r="K57" s="30">
        <v>0</v>
      </c>
      <c r="L57" s="36">
        <f t="shared" si="20"/>
        <v>42</v>
      </c>
      <c r="M57" s="43">
        <f>F57*625</f>
        <v>24375</v>
      </c>
      <c r="N57" s="43">
        <f>(G57+H57+I57+J57+K57)*625</f>
        <v>1875</v>
      </c>
      <c r="O57" s="30">
        <f t="shared" si="23"/>
        <v>26250</v>
      </c>
    </row>
    <row r="58" spans="1:15" s="4" customFormat="1" ht="18.75" customHeight="1">
      <c r="A58" s="33"/>
      <c r="B58" s="33"/>
      <c r="C58" s="32" t="s">
        <v>25</v>
      </c>
      <c r="D58" s="32"/>
      <c r="E58" s="23">
        <f>SUM(E44:E57)</f>
        <v>1340</v>
      </c>
      <c r="F58" s="23">
        <f aca="true" t="shared" si="24" ref="F58:P58">SUM(F44:F57)</f>
        <v>214</v>
      </c>
      <c r="G58" s="23">
        <f t="shared" si="24"/>
        <v>66</v>
      </c>
      <c r="H58" s="23">
        <f t="shared" si="24"/>
        <v>24</v>
      </c>
      <c r="I58" s="23">
        <f t="shared" si="24"/>
        <v>0</v>
      </c>
      <c r="J58" s="23">
        <f t="shared" si="24"/>
        <v>13</v>
      </c>
      <c r="K58" s="23">
        <f t="shared" si="24"/>
        <v>58</v>
      </c>
      <c r="L58" s="23">
        <f t="shared" si="24"/>
        <v>375</v>
      </c>
      <c r="M58" s="23">
        <f t="shared" si="24"/>
        <v>133750</v>
      </c>
      <c r="N58" s="23">
        <f t="shared" si="24"/>
        <v>82500</v>
      </c>
      <c r="O58" s="23">
        <f t="shared" si="24"/>
        <v>216250</v>
      </c>
    </row>
    <row r="59" spans="1:15" s="3" customFormat="1" ht="18.75" customHeight="1">
      <c r="A59" s="33">
        <v>6</v>
      </c>
      <c r="B59" s="33" t="s">
        <v>76</v>
      </c>
      <c r="C59" s="30">
        <v>1</v>
      </c>
      <c r="D59" s="34" t="s">
        <v>77</v>
      </c>
      <c r="E59" s="29">
        <v>635</v>
      </c>
      <c r="F59" s="30">
        <v>101</v>
      </c>
      <c r="G59" s="39">
        <v>16</v>
      </c>
      <c r="H59" s="39">
        <v>7</v>
      </c>
      <c r="I59" s="39">
        <v>0</v>
      </c>
      <c r="J59" s="39">
        <v>2</v>
      </c>
      <c r="K59" s="30">
        <v>14</v>
      </c>
      <c r="L59" s="36">
        <f>SUM(F59:K59)</f>
        <v>140</v>
      </c>
      <c r="M59" s="43">
        <f>F59*625</f>
        <v>63125</v>
      </c>
      <c r="N59" s="43">
        <f>(G59+H59+I59+J59+K59)*625</f>
        <v>24375</v>
      </c>
      <c r="O59" s="30">
        <f>M59+N59</f>
        <v>87500</v>
      </c>
    </row>
    <row r="60" spans="1:15" s="3" customFormat="1" ht="18.75" customHeight="1">
      <c r="A60" s="33"/>
      <c r="B60" s="33"/>
      <c r="C60" s="30">
        <v>2</v>
      </c>
      <c r="D60" s="34" t="s">
        <v>78</v>
      </c>
      <c r="E60" s="29">
        <v>0</v>
      </c>
      <c r="F60" s="30">
        <f aca="true" t="shared" si="25" ref="F60:F72">E60*0.16</f>
        <v>0</v>
      </c>
      <c r="G60" s="30">
        <v>15</v>
      </c>
      <c r="H60" s="30">
        <v>4</v>
      </c>
      <c r="I60" s="30">
        <v>0</v>
      </c>
      <c r="J60" s="30">
        <v>0</v>
      </c>
      <c r="K60" s="30">
        <v>4</v>
      </c>
      <c r="L60" s="36">
        <f aca="true" t="shared" si="26" ref="L60:L72">SUM(F60:K60)</f>
        <v>23</v>
      </c>
      <c r="M60" s="43">
        <f>F60*500</f>
        <v>0</v>
      </c>
      <c r="N60" s="43">
        <f>(G60+H60+I60+J60+K60)*500</f>
        <v>11500</v>
      </c>
      <c r="O60" s="30">
        <f aca="true" t="shared" si="27" ref="O60:O72">M60+N60</f>
        <v>11500</v>
      </c>
    </row>
    <row r="61" spans="1:15" s="3" customFormat="1" ht="18.75" customHeight="1">
      <c r="A61" s="33"/>
      <c r="B61" s="33"/>
      <c r="C61" s="30">
        <v>3</v>
      </c>
      <c r="D61" s="34" t="s">
        <v>79</v>
      </c>
      <c r="E61" s="29">
        <v>0</v>
      </c>
      <c r="F61" s="30">
        <f t="shared" si="25"/>
        <v>0</v>
      </c>
      <c r="G61" s="30">
        <v>24</v>
      </c>
      <c r="H61" s="30">
        <v>2</v>
      </c>
      <c r="I61" s="30">
        <v>0</v>
      </c>
      <c r="J61" s="30">
        <v>1</v>
      </c>
      <c r="K61" s="30">
        <v>17</v>
      </c>
      <c r="L61" s="36">
        <f t="shared" si="26"/>
        <v>44</v>
      </c>
      <c r="M61" s="43">
        <f aca="true" t="shared" si="28" ref="M61:M72">F61*500</f>
        <v>0</v>
      </c>
      <c r="N61" s="43">
        <f aca="true" t="shared" si="29" ref="N61:N72">(G61+H61+I61+J61+K61)*500</f>
        <v>22000</v>
      </c>
      <c r="O61" s="30">
        <f t="shared" si="27"/>
        <v>22000</v>
      </c>
    </row>
    <row r="62" spans="1:15" s="3" customFormat="1" ht="18.75" customHeight="1">
      <c r="A62" s="33"/>
      <c r="B62" s="33"/>
      <c r="C62" s="30">
        <v>4</v>
      </c>
      <c r="D62" s="34" t="s">
        <v>80</v>
      </c>
      <c r="E62" s="29">
        <v>0</v>
      </c>
      <c r="F62" s="30">
        <f t="shared" si="25"/>
        <v>0</v>
      </c>
      <c r="G62" s="30">
        <v>5</v>
      </c>
      <c r="H62" s="30">
        <v>2</v>
      </c>
      <c r="I62" s="30">
        <v>0</v>
      </c>
      <c r="J62" s="30">
        <v>1</v>
      </c>
      <c r="K62" s="30">
        <v>0</v>
      </c>
      <c r="L62" s="36">
        <f t="shared" si="26"/>
        <v>8</v>
      </c>
      <c r="M62" s="43">
        <f t="shared" si="28"/>
        <v>0</v>
      </c>
      <c r="N62" s="43">
        <f t="shared" si="29"/>
        <v>4000</v>
      </c>
      <c r="O62" s="30">
        <f t="shared" si="27"/>
        <v>4000</v>
      </c>
    </row>
    <row r="63" spans="1:15" s="3" customFormat="1" ht="18.75" customHeight="1">
      <c r="A63" s="33"/>
      <c r="B63" s="33"/>
      <c r="C63" s="30">
        <v>5</v>
      </c>
      <c r="D63" s="34" t="s">
        <v>81</v>
      </c>
      <c r="E63" s="29">
        <v>0</v>
      </c>
      <c r="F63" s="30">
        <f t="shared" si="25"/>
        <v>0</v>
      </c>
      <c r="G63" s="30">
        <v>8</v>
      </c>
      <c r="H63" s="30">
        <v>4</v>
      </c>
      <c r="I63" s="30">
        <v>0</v>
      </c>
      <c r="J63" s="30">
        <v>1</v>
      </c>
      <c r="K63" s="30">
        <v>9</v>
      </c>
      <c r="L63" s="36">
        <f t="shared" si="26"/>
        <v>22</v>
      </c>
      <c r="M63" s="43">
        <f t="shared" si="28"/>
        <v>0</v>
      </c>
      <c r="N63" s="43">
        <f t="shared" si="29"/>
        <v>11000</v>
      </c>
      <c r="O63" s="30">
        <f t="shared" si="27"/>
        <v>11000</v>
      </c>
    </row>
    <row r="64" spans="1:15" s="3" customFormat="1" ht="18.75" customHeight="1">
      <c r="A64" s="33"/>
      <c r="B64" s="33"/>
      <c r="C64" s="30">
        <v>6</v>
      </c>
      <c r="D64" s="34" t="s">
        <v>82</v>
      </c>
      <c r="E64" s="29">
        <v>0</v>
      </c>
      <c r="F64" s="30">
        <f t="shared" si="25"/>
        <v>0</v>
      </c>
      <c r="G64" s="30">
        <v>2</v>
      </c>
      <c r="H64" s="30">
        <v>1</v>
      </c>
      <c r="I64" s="30">
        <v>0</v>
      </c>
      <c r="J64" s="30">
        <v>2</v>
      </c>
      <c r="K64" s="30">
        <v>1</v>
      </c>
      <c r="L64" s="36">
        <f t="shared" si="26"/>
        <v>6</v>
      </c>
      <c r="M64" s="43">
        <f t="shared" si="28"/>
        <v>0</v>
      </c>
      <c r="N64" s="43">
        <f t="shared" si="29"/>
        <v>3000</v>
      </c>
      <c r="O64" s="30">
        <f t="shared" si="27"/>
        <v>3000</v>
      </c>
    </row>
    <row r="65" spans="1:15" s="3" customFormat="1" ht="18.75" customHeight="1">
      <c r="A65" s="33"/>
      <c r="B65" s="33"/>
      <c r="C65" s="30">
        <v>7</v>
      </c>
      <c r="D65" s="34" t="s">
        <v>83</v>
      </c>
      <c r="E65" s="29">
        <v>0</v>
      </c>
      <c r="F65" s="30">
        <f t="shared" si="25"/>
        <v>0</v>
      </c>
      <c r="G65" s="30">
        <v>11</v>
      </c>
      <c r="H65" s="30">
        <v>3</v>
      </c>
      <c r="I65" s="30">
        <v>0</v>
      </c>
      <c r="J65" s="30">
        <v>1</v>
      </c>
      <c r="K65" s="30">
        <v>3</v>
      </c>
      <c r="L65" s="36">
        <f t="shared" si="26"/>
        <v>18</v>
      </c>
      <c r="M65" s="43">
        <f t="shared" si="28"/>
        <v>0</v>
      </c>
      <c r="N65" s="43">
        <f t="shared" si="29"/>
        <v>9000</v>
      </c>
      <c r="O65" s="30">
        <f t="shared" si="27"/>
        <v>9000</v>
      </c>
    </row>
    <row r="66" spans="1:15" s="3" customFormat="1" ht="18.75" customHeight="1">
      <c r="A66" s="33"/>
      <c r="B66" s="33"/>
      <c r="C66" s="30">
        <v>8</v>
      </c>
      <c r="D66" s="34" t="s">
        <v>84</v>
      </c>
      <c r="E66" s="29">
        <v>0</v>
      </c>
      <c r="F66" s="30">
        <f t="shared" si="25"/>
        <v>0</v>
      </c>
      <c r="G66" s="48">
        <v>4</v>
      </c>
      <c r="H66" s="48">
        <v>0</v>
      </c>
      <c r="I66" s="30">
        <v>0</v>
      </c>
      <c r="J66" s="30">
        <v>2</v>
      </c>
      <c r="K66" s="30">
        <v>1</v>
      </c>
      <c r="L66" s="36">
        <f t="shared" si="26"/>
        <v>7</v>
      </c>
      <c r="M66" s="43">
        <f t="shared" si="28"/>
        <v>0</v>
      </c>
      <c r="N66" s="43">
        <f t="shared" si="29"/>
        <v>3500</v>
      </c>
      <c r="O66" s="30">
        <f t="shared" si="27"/>
        <v>3500</v>
      </c>
    </row>
    <row r="67" spans="1:15" s="3" customFormat="1" ht="18.75" customHeight="1">
      <c r="A67" s="33"/>
      <c r="B67" s="33"/>
      <c r="C67" s="30">
        <v>9</v>
      </c>
      <c r="D67" s="34" t="s">
        <v>85</v>
      </c>
      <c r="E67" s="29">
        <v>0</v>
      </c>
      <c r="F67" s="30">
        <f t="shared" si="25"/>
        <v>0</v>
      </c>
      <c r="G67" s="30">
        <v>2</v>
      </c>
      <c r="H67" s="30">
        <v>1</v>
      </c>
      <c r="I67" s="30">
        <v>0</v>
      </c>
      <c r="J67" s="30">
        <v>0</v>
      </c>
      <c r="K67" s="30">
        <v>1</v>
      </c>
      <c r="L67" s="36">
        <f t="shared" si="26"/>
        <v>4</v>
      </c>
      <c r="M67" s="43">
        <f t="shared" si="28"/>
        <v>0</v>
      </c>
      <c r="N67" s="43">
        <f t="shared" si="29"/>
        <v>2000</v>
      </c>
      <c r="O67" s="30">
        <f t="shared" si="27"/>
        <v>2000</v>
      </c>
    </row>
    <row r="68" spans="1:15" s="3" customFormat="1" ht="18.75" customHeight="1">
      <c r="A68" s="33"/>
      <c r="B68" s="33"/>
      <c r="C68" s="30">
        <v>10</v>
      </c>
      <c r="D68" s="34" t="s">
        <v>86</v>
      </c>
      <c r="E68" s="29">
        <v>0</v>
      </c>
      <c r="F68" s="30">
        <f t="shared" si="25"/>
        <v>0</v>
      </c>
      <c r="G68" s="30">
        <v>13</v>
      </c>
      <c r="H68" s="30">
        <v>5</v>
      </c>
      <c r="I68" s="30">
        <v>0</v>
      </c>
      <c r="J68" s="30">
        <v>0</v>
      </c>
      <c r="K68" s="30">
        <v>2</v>
      </c>
      <c r="L68" s="36">
        <f t="shared" si="26"/>
        <v>20</v>
      </c>
      <c r="M68" s="43">
        <f t="shared" si="28"/>
        <v>0</v>
      </c>
      <c r="N68" s="43">
        <f t="shared" si="29"/>
        <v>10000</v>
      </c>
      <c r="O68" s="30">
        <f t="shared" si="27"/>
        <v>10000</v>
      </c>
    </row>
    <row r="69" spans="1:15" s="3" customFormat="1" ht="18.75" customHeight="1">
      <c r="A69" s="33"/>
      <c r="B69" s="33"/>
      <c r="C69" s="30">
        <v>11</v>
      </c>
      <c r="D69" s="34" t="s">
        <v>87</v>
      </c>
      <c r="E69" s="29">
        <v>0</v>
      </c>
      <c r="F69" s="30">
        <f t="shared" si="25"/>
        <v>0</v>
      </c>
      <c r="G69" s="30">
        <v>9</v>
      </c>
      <c r="H69" s="30">
        <v>0</v>
      </c>
      <c r="I69" s="30">
        <v>0</v>
      </c>
      <c r="J69" s="30">
        <v>0</v>
      </c>
      <c r="K69" s="30">
        <v>2</v>
      </c>
      <c r="L69" s="36">
        <f t="shared" si="26"/>
        <v>11</v>
      </c>
      <c r="M69" s="43">
        <f t="shared" si="28"/>
        <v>0</v>
      </c>
      <c r="N69" s="43">
        <f t="shared" si="29"/>
        <v>5500</v>
      </c>
      <c r="O69" s="30">
        <f t="shared" si="27"/>
        <v>5500</v>
      </c>
    </row>
    <row r="70" spans="1:15" s="3" customFormat="1" ht="18.75" customHeight="1">
      <c r="A70" s="33"/>
      <c r="B70" s="33"/>
      <c r="C70" s="30">
        <v>12</v>
      </c>
      <c r="D70" s="34" t="s">
        <v>88</v>
      </c>
      <c r="E70" s="29">
        <v>178</v>
      </c>
      <c r="F70" s="30">
        <v>28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6">
        <f t="shared" si="26"/>
        <v>28</v>
      </c>
      <c r="M70" s="43">
        <f>F70*625</f>
        <v>17500</v>
      </c>
      <c r="N70" s="43">
        <f>(G70+H70+I70+J70+K70)*625</f>
        <v>0</v>
      </c>
      <c r="O70" s="30">
        <f t="shared" si="27"/>
        <v>17500</v>
      </c>
    </row>
    <row r="71" spans="1:15" s="3" customFormat="1" ht="18.75" customHeight="1">
      <c r="A71" s="33"/>
      <c r="B71" s="33"/>
      <c r="C71" s="30">
        <v>13</v>
      </c>
      <c r="D71" s="34" t="s">
        <v>89</v>
      </c>
      <c r="E71" s="29">
        <v>0</v>
      </c>
      <c r="F71" s="30">
        <f t="shared" si="25"/>
        <v>0</v>
      </c>
      <c r="G71" s="30">
        <v>15</v>
      </c>
      <c r="H71" s="30">
        <v>1</v>
      </c>
      <c r="I71" s="30">
        <v>0</v>
      </c>
      <c r="J71" s="30">
        <v>3</v>
      </c>
      <c r="K71" s="30">
        <v>12</v>
      </c>
      <c r="L71" s="36">
        <f t="shared" si="26"/>
        <v>31</v>
      </c>
      <c r="M71" s="43">
        <f t="shared" si="28"/>
        <v>0</v>
      </c>
      <c r="N71" s="43">
        <f t="shared" si="29"/>
        <v>15500</v>
      </c>
      <c r="O71" s="30">
        <f t="shared" si="27"/>
        <v>15500</v>
      </c>
    </row>
    <row r="72" spans="1:15" s="3" customFormat="1" ht="18.75" customHeight="1">
      <c r="A72" s="33"/>
      <c r="B72" s="33"/>
      <c r="C72" s="30">
        <v>14</v>
      </c>
      <c r="D72" s="34" t="s">
        <v>90</v>
      </c>
      <c r="E72" s="29">
        <v>0</v>
      </c>
      <c r="F72" s="30">
        <f t="shared" si="25"/>
        <v>0</v>
      </c>
      <c r="G72" s="30">
        <v>2</v>
      </c>
      <c r="H72" s="30">
        <v>5</v>
      </c>
      <c r="I72" s="30">
        <v>0</v>
      </c>
      <c r="J72" s="30">
        <v>0</v>
      </c>
      <c r="K72" s="30">
        <v>1</v>
      </c>
      <c r="L72" s="36">
        <f t="shared" si="26"/>
        <v>8</v>
      </c>
      <c r="M72" s="43">
        <f t="shared" si="28"/>
        <v>0</v>
      </c>
      <c r="N72" s="43">
        <f t="shared" si="29"/>
        <v>4000</v>
      </c>
      <c r="O72" s="30">
        <f t="shared" si="27"/>
        <v>4000</v>
      </c>
    </row>
    <row r="73" spans="1:15" s="5" customFormat="1" ht="18.75" customHeight="1">
      <c r="A73" s="49"/>
      <c r="B73" s="49"/>
      <c r="C73" s="50" t="s">
        <v>25</v>
      </c>
      <c r="D73" s="50"/>
      <c r="E73" s="23">
        <f>SUM(E59:E72)</f>
        <v>813</v>
      </c>
      <c r="F73" s="23">
        <f aca="true" t="shared" si="30" ref="F73:P73">SUM(F59:F72)</f>
        <v>129</v>
      </c>
      <c r="G73" s="23">
        <f t="shared" si="30"/>
        <v>126</v>
      </c>
      <c r="H73" s="23">
        <f t="shared" si="30"/>
        <v>35</v>
      </c>
      <c r="I73" s="23">
        <f t="shared" si="30"/>
        <v>0</v>
      </c>
      <c r="J73" s="23">
        <f t="shared" si="30"/>
        <v>13</v>
      </c>
      <c r="K73" s="23">
        <f t="shared" si="30"/>
        <v>67</v>
      </c>
      <c r="L73" s="23">
        <f t="shared" si="30"/>
        <v>370</v>
      </c>
      <c r="M73" s="23">
        <f t="shared" si="30"/>
        <v>80625</v>
      </c>
      <c r="N73" s="23">
        <f t="shared" si="30"/>
        <v>125375</v>
      </c>
      <c r="O73" s="23">
        <f t="shared" si="30"/>
        <v>206000</v>
      </c>
    </row>
    <row r="74" spans="1:15" s="3" customFormat="1" ht="21" customHeight="1">
      <c r="A74" s="33">
        <v>7</v>
      </c>
      <c r="B74" s="33" t="s">
        <v>91</v>
      </c>
      <c r="C74" s="30">
        <v>1</v>
      </c>
      <c r="D74" s="34" t="s">
        <v>92</v>
      </c>
      <c r="E74" s="29">
        <v>1085</v>
      </c>
      <c r="F74" s="30">
        <v>173</v>
      </c>
      <c r="G74" s="30">
        <v>1</v>
      </c>
      <c r="H74" s="30">
        <v>0</v>
      </c>
      <c r="I74" s="30">
        <v>0</v>
      </c>
      <c r="J74" s="30">
        <v>2</v>
      </c>
      <c r="K74" s="30">
        <v>3</v>
      </c>
      <c r="L74" s="36">
        <f>SUM(F74:K74)</f>
        <v>179</v>
      </c>
      <c r="M74" s="43">
        <f>F74*625</f>
        <v>108125</v>
      </c>
      <c r="N74" s="43">
        <f>(G74+H74+I74+J74+K74)*625</f>
        <v>3750</v>
      </c>
      <c r="O74" s="30">
        <f>M74+N74</f>
        <v>111875</v>
      </c>
    </row>
    <row r="75" spans="1:15" s="3" customFormat="1" ht="21" customHeight="1">
      <c r="A75" s="33"/>
      <c r="B75" s="33"/>
      <c r="C75" s="30">
        <v>2</v>
      </c>
      <c r="D75" s="34" t="s">
        <v>93</v>
      </c>
      <c r="E75" s="29">
        <v>0</v>
      </c>
      <c r="F75" s="30">
        <f aca="true" t="shared" si="31" ref="F75:F84">E75*0.16</f>
        <v>0</v>
      </c>
      <c r="G75" s="30">
        <v>8</v>
      </c>
      <c r="H75" s="30">
        <v>4</v>
      </c>
      <c r="I75" s="30">
        <v>0</v>
      </c>
      <c r="J75" s="30">
        <v>1</v>
      </c>
      <c r="K75" s="30">
        <v>16</v>
      </c>
      <c r="L75" s="36">
        <f aca="true" t="shared" si="32" ref="L75:L84">SUM(F75:K75)</f>
        <v>29</v>
      </c>
      <c r="M75" s="43">
        <f>F75*500</f>
        <v>0</v>
      </c>
      <c r="N75" s="43">
        <f>(G75+H75+I75+J75+K75)*500</f>
        <v>14500</v>
      </c>
      <c r="O75" s="30">
        <f aca="true" t="shared" si="33" ref="O75:O84">M75+N75</f>
        <v>14500</v>
      </c>
    </row>
    <row r="76" spans="1:15" s="3" customFormat="1" ht="21" customHeight="1">
      <c r="A76" s="33"/>
      <c r="B76" s="33"/>
      <c r="C76" s="30">
        <v>3</v>
      </c>
      <c r="D76" s="34" t="s">
        <v>94</v>
      </c>
      <c r="E76" s="29">
        <v>0</v>
      </c>
      <c r="F76" s="30">
        <f t="shared" si="31"/>
        <v>0</v>
      </c>
      <c r="G76" s="30">
        <v>5</v>
      </c>
      <c r="H76" s="30">
        <v>0</v>
      </c>
      <c r="I76" s="30">
        <v>0</v>
      </c>
      <c r="J76" s="30">
        <v>1</v>
      </c>
      <c r="K76" s="30">
        <v>14</v>
      </c>
      <c r="L76" s="36">
        <f t="shared" si="32"/>
        <v>20</v>
      </c>
      <c r="M76" s="43">
        <f aca="true" t="shared" si="34" ref="M76:M84">F76*500</f>
        <v>0</v>
      </c>
      <c r="N76" s="43">
        <f aca="true" t="shared" si="35" ref="N76:N84">(G76+H76+I76+J76+K76)*500</f>
        <v>10000</v>
      </c>
      <c r="O76" s="30">
        <f t="shared" si="33"/>
        <v>10000</v>
      </c>
    </row>
    <row r="77" spans="1:15" s="3" customFormat="1" ht="21" customHeight="1">
      <c r="A77" s="33"/>
      <c r="B77" s="33"/>
      <c r="C77" s="30">
        <v>4</v>
      </c>
      <c r="D77" s="34" t="s">
        <v>95</v>
      </c>
      <c r="E77" s="29">
        <v>0</v>
      </c>
      <c r="F77" s="30">
        <f t="shared" si="31"/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6">
        <f t="shared" si="32"/>
        <v>0</v>
      </c>
      <c r="M77" s="43">
        <f t="shared" si="34"/>
        <v>0</v>
      </c>
      <c r="N77" s="43">
        <f t="shared" si="35"/>
        <v>0</v>
      </c>
      <c r="O77" s="30">
        <f t="shared" si="33"/>
        <v>0</v>
      </c>
    </row>
    <row r="78" spans="1:15" s="3" customFormat="1" ht="21" customHeight="1">
      <c r="A78" s="33"/>
      <c r="B78" s="33"/>
      <c r="C78" s="30">
        <v>5</v>
      </c>
      <c r="D78" s="34" t="s">
        <v>96</v>
      </c>
      <c r="E78" s="29">
        <v>0</v>
      </c>
      <c r="F78" s="30">
        <f t="shared" si="31"/>
        <v>0</v>
      </c>
      <c r="G78" s="30">
        <v>2</v>
      </c>
      <c r="H78" s="30">
        <v>2</v>
      </c>
      <c r="I78" s="30">
        <v>0</v>
      </c>
      <c r="J78" s="30">
        <v>1</v>
      </c>
      <c r="K78" s="30">
        <v>7</v>
      </c>
      <c r="L78" s="36">
        <f t="shared" si="32"/>
        <v>12</v>
      </c>
      <c r="M78" s="43">
        <f t="shared" si="34"/>
        <v>0</v>
      </c>
      <c r="N78" s="43">
        <f t="shared" si="35"/>
        <v>6000</v>
      </c>
      <c r="O78" s="30">
        <f t="shared" si="33"/>
        <v>6000</v>
      </c>
    </row>
    <row r="79" spans="1:15" s="3" customFormat="1" ht="21" customHeight="1">
      <c r="A79" s="33"/>
      <c r="B79" s="33"/>
      <c r="C79" s="30">
        <v>6</v>
      </c>
      <c r="D79" s="34" t="s">
        <v>97</v>
      </c>
      <c r="E79" s="29">
        <v>0</v>
      </c>
      <c r="F79" s="30">
        <f t="shared" si="31"/>
        <v>0</v>
      </c>
      <c r="G79" s="30">
        <v>2</v>
      </c>
      <c r="H79" s="30">
        <v>0</v>
      </c>
      <c r="I79" s="30">
        <v>0</v>
      </c>
      <c r="J79" s="30">
        <v>0</v>
      </c>
      <c r="K79" s="30">
        <v>2</v>
      </c>
      <c r="L79" s="36">
        <f t="shared" si="32"/>
        <v>4</v>
      </c>
      <c r="M79" s="43">
        <f t="shared" si="34"/>
        <v>0</v>
      </c>
      <c r="N79" s="43">
        <f t="shared" si="35"/>
        <v>2000</v>
      </c>
      <c r="O79" s="30">
        <f t="shared" si="33"/>
        <v>2000</v>
      </c>
    </row>
    <row r="80" spans="1:15" s="3" customFormat="1" ht="21" customHeight="1">
      <c r="A80" s="33"/>
      <c r="B80" s="33"/>
      <c r="C80" s="30">
        <v>7</v>
      </c>
      <c r="D80" s="34" t="s">
        <v>98</v>
      </c>
      <c r="E80" s="29">
        <v>0</v>
      </c>
      <c r="F80" s="30">
        <f t="shared" si="31"/>
        <v>0</v>
      </c>
      <c r="G80" s="30">
        <v>2</v>
      </c>
      <c r="H80" s="30">
        <v>0</v>
      </c>
      <c r="I80" s="30">
        <v>0</v>
      </c>
      <c r="J80" s="30">
        <v>1</v>
      </c>
      <c r="K80" s="30">
        <v>4</v>
      </c>
      <c r="L80" s="36">
        <f t="shared" si="32"/>
        <v>7</v>
      </c>
      <c r="M80" s="43">
        <f t="shared" si="34"/>
        <v>0</v>
      </c>
      <c r="N80" s="43">
        <f t="shared" si="35"/>
        <v>3500</v>
      </c>
      <c r="O80" s="30">
        <f t="shared" si="33"/>
        <v>3500</v>
      </c>
    </row>
    <row r="81" spans="1:15" s="3" customFormat="1" ht="21" customHeight="1">
      <c r="A81" s="33"/>
      <c r="B81" s="33"/>
      <c r="C81" s="30">
        <v>8</v>
      </c>
      <c r="D81" s="34" t="s">
        <v>99</v>
      </c>
      <c r="E81" s="29">
        <v>0</v>
      </c>
      <c r="F81" s="30">
        <f t="shared" si="31"/>
        <v>0</v>
      </c>
      <c r="G81" s="30">
        <v>0</v>
      </c>
      <c r="H81" s="30">
        <v>0</v>
      </c>
      <c r="I81" s="30">
        <v>0</v>
      </c>
      <c r="J81" s="30">
        <v>1</v>
      </c>
      <c r="K81" s="30">
        <v>2</v>
      </c>
      <c r="L81" s="36">
        <f t="shared" si="32"/>
        <v>3</v>
      </c>
      <c r="M81" s="43">
        <f t="shared" si="34"/>
        <v>0</v>
      </c>
      <c r="N81" s="43">
        <f t="shared" si="35"/>
        <v>1500</v>
      </c>
      <c r="O81" s="30">
        <f t="shared" si="33"/>
        <v>1500</v>
      </c>
    </row>
    <row r="82" spans="1:15" s="3" customFormat="1" ht="21" customHeight="1">
      <c r="A82" s="33"/>
      <c r="B82" s="33"/>
      <c r="C82" s="30">
        <v>9</v>
      </c>
      <c r="D82" s="34" t="s">
        <v>100</v>
      </c>
      <c r="E82" s="29">
        <v>19</v>
      </c>
      <c r="F82" s="30">
        <v>3</v>
      </c>
      <c r="G82" s="30">
        <v>1</v>
      </c>
      <c r="H82" s="30">
        <v>1</v>
      </c>
      <c r="I82" s="30">
        <v>1</v>
      </c>
      <c r="J82" s="30">
        <v>0</v>
      </c>
      <c r="K82" s="30">
        <v>3</v>
      </c>
      <c r="L82" s="36">
        <f t="shared" si="32"/>
        <v>9</v>
      </c>
      <c r="M82" s="43">
        <f t="shared" si="34"/>
        <v>1500</v>
      </c>
      <c r="N82" s="43">
        <f t="shared" si="35"/>
        <v>3000</v>
      </c>
      <c r="O82" s="30">
        <f t="shared" si="33"/>
        <v>4500</v>
      </c>
    </row>
    <row r="83" spans="1:15" s="3" customFormat="1" ht="21" customHeight="1">
      <c r="A83" s="33"/>
      <c r="B83" s="33"/>
      <c r="C83" s="30">
        <v>10</v>
      </c>
      <c r="D83" s="34" t="s">
        <v>101</v>
      </c>
      <c r="E83" s="29">
        <v>0</v>
      </c>
      <c r="F83" s="30">
        <f t="shared" si="31"/>
        <v>0</v>
      </c>
      <c r="G83" s="30">
        <v>3</v>
      </c>
      <c r="H83" s="30">
        <v>0</v>
      </c>
      <c r="I83" s="30">
        <v>0</v>
      </c>
      <c r="J83" s="30">
        <v>0</v>
      </c>
      <c r="K83" s="30">
        <v>1</v>
      </c>
      <c r="L83" s="36">
        <f t="shared" si="32"/>
        <v>4</v>
      </c>
      <c r="M83" s="43">
        <f t="shared" si="34"/>
        <v>0</v>
      </c>
      <c r="N83" s="43">
        <f t="shared" si="35"/>
        <v>2000</v>
      </c>
      <c r="O83" s="30">
        <f t="shared" si="33"/>
        <v>2000</v>
      </c>
    </row>
    <row r="84" spans="1:15" s="3" customFormat="1" ht="21" customHeight="1">
      <c r="A84" s="33"/>
      <c r="B84" s="33"/>
      <c r="C84" s="30">
        <v>11</v>
      </c>
      <c r="D84" s="34" t="s">
        <v>102</v>
      </c>
      <c r="E84" s="29">
        <v>0</v>
      </c>
      <c r="F84" s="30">
        <f t="shared" si="31"/>
        <v>0</v>
      </c>
      <c r="G84" s="30">
        <v>4</v>
      </c>
      <c r="H84" s="30">
        <v>1</v>
      </c>
      <c r="I84" s="30">
        <v>1</v>
      </c>
      <c r="J84" s="30">
        <v>2</v>
      </c>
      <c r="K84" s="30">
        <v>8</v>
      </c>
      <c r="L84" s="36">
        <f t="shared" si="32"/>
        <v>16</v>
      </c>
      <c r="M84" s="43">
        <f t="shared" si="34"/>
        <v>0</v>
      </c>
      <c r="N84" s="43">
        <f t="shared" si="35"/>
        <v>8000</v>
      </c>
      <c r="O84" s="30">
        <f t="shared" si="33"/>
        <v>8000</v>
      </c>
    </row>
    <row r="85" spans="1:15" s="4" customFormat="1" ht="21" customHeight="1">
      <c r="A85" s="33"/>
      <c r="B85" s="33"/>
      <c r="C85" s="32" t="s">
        <v>25</v>
      </c>
      <c r="D85" s="32"/>
      <c r="E85" s="23">
        <f>SUM(E74:E84)</f>
        <v>1104</v>
      </c>
      <c r="F85" s="23">
        <f aca="true" t="shared" si="36" ref="F85:P85">SUM(F74:F84)</f>
        <v>176</v>
      </c>
      <c r="G85" s="23">
        <f t="shared" si="36"/>
        <v>28</v>
      </c>
      <c r="H85" s="23">
        <f t="shared" si="36"/>
        <v>8</v>
      </c>
      <c r="I85" s="23">
        <f t="shared" si="36"/>
        <v>2</v>
      </c>
      <c r="J85" s="23">
        <f t="shared" si="36"/>
        <v>9</v>
      </c>
      <c r="K85" s="23">
        <f t="shared" si="36"/>
        <v>60</v>
      </c>
      <c r="L85" s="23">
        <f t="shared" si="36"/>
        <v>283</v>
      </c>
      <c r="M85" s="23">
        <f t="shared" si="36"/>
        <v>109625</v>
      </c>
      <c r="N85" s="23">
        <f t="shared" si="36"/>
        <v>54250</v>
      </c>
      <c r="O85" s="23">
        <f t="shared" si="36"/>
        <v>163875</v>
      </c>
    </row>
    <row r="86" spans="1:15" s="3" customFormat="1" ht="21" customHeight="1">
      <c r="A86" s="33">
        <v>8</v>
      </c>
      <c r="B86" s="33" t="s">
        <v>103</v>
      </c>
      <c r="C86" s="30">
        <v>1</v>
      </c>
      <c r="D86" s="34" t="s">
        <v>104</v>
      </c>
      <c r="E86" s="29">
        <v>325</v>
      </c>
      <c r="F86" s="30">
        <v>59</v>
      </c>
      <c r="G86" s="30">
        <v>0</v>
      </c>
      <c r="H86" s="30">
        <v>2</v>
      </c>
      <c r="I86" s="30">
        <v>0</v>
      </c>
      <c r="J86" s="30">
        <v>0</v>
      </c>
      <c r="K86" s="30">
        <v>1</v>
      </c>
      <c r="L86" s="36">
        <f>SUM(F86:K86)</f>
        <v>62</v>
      </c>
      <c r="M86" s="43">
        <f>F86*625</f>
        <v>36875</v>
      </c>
      <c r="N86" s="43">
        <f>(G86+H86+I86+J86+K86)*625</f>
        <v>1875</v>
      </c>
      <c r="O86" s="30">
        <f>M86+N86</f>
        <v>38750</v>
      </c>
    </row>
    <row r="87" spans="1:15" s="3" customFormat="1" ht="21" customHeight="1">
      <c r="A87" s="33"/>
      <c r="B87" s="33"/>
      <c r="C87" s="30">
        <v>2</v>
      </c>
      <c r="D87" s="34" t="s">
        <v>105</v>
      </c>
      <c r="E87" s="29">
        <v>0</v>
      </c>
      <c r="F87" s="30">
        <f aca="true" t="shared" si="37" ref="F87:F93">E87*0.16</f>
        <v>0</v>
      </c>
      <c r="G87" s="30">
        <v>4</v>
      </c>
      <c r="H87" s="30">
        <v>4</v>
      </c>
      <c r="I87" s="30">
        <v>0</v>
      </c>
      <c r="J87" s="30">
        <v>0</v>
      </c>
      <c r="K87" s="30">
        <v>11</v>
      </c>
      <c r="L87" s="36">
        <f aca="true" t="shared" si="38" ref="L87:L93">SUM(F87:K87)</f>
        <v>19</v>
      </c>
      <c r="M87" s="43">
        <f>F87*500</f>
        <v>0</v>
      </c>
      <c r="N87" s="43">
        <f>(G87+H87+I87+J87+K87)*500</f>
        <v>9500</v>
      </c>
      <c r="O87" s="30">
        <f aca="true" t="shared" si="39" ref="O87:O93">M87+N87</f>
        <v>9500</v>
      </c>
    </row>
    <row r="88" spans="1:15" s="3" customFormat="1" ht="21" customHeight="1">
      <c r="A88" s="33"/>
      <c r="B88" s="33"/>
      <c r="C88" s="30">
        <v>3</v>
      </c>
      <c r="D88" s="34" t="s">
        <v>106</v>
      </c>
      <c r="E88" s="29">
        <v>0</v>
      </c>
      <c r="F88" s="30">
        <f t="shared" si="37"/>
        <v>0</v>
      </c>
      <c r="G88" s="30">
        <v>4</v>
      </c>
      <c r="H88" s="30">
        <v>6</v>
      </c>
      <c r="I88" s="30">
        <v>0</v>
      </c>
      <c r="J88" s="30">
        <v>0</v>
      </c>
      <c r="K88" s="30">
        <v>1</v>
      </c>
      <c r="L88" s="36">
        <f t="shared" si="38"/>
        <v>11</v>
      </c>
      <c r="M88" s="43">
        <f aca="true" t="shared" si="40" ref="M88:M93">F88*500</f>
        <v>0</v>
      </c>
      <c r="N88" s="43">
        <f aca="true" t="shared" si="41" ref="N88:N93">(G88+H88+I88+J88+K88)*500</f>
        <v>5500</v>
      </c>
      <c r="O88" s="30">
        <f t="shared" si="39"/>
        <v>5500</v>
      </c>
    </row>
    <row r="89" spans="1:15" s="3" customFormat="1" ht="21" customHeight="1">
      <c r="A89" s="33"/>
      <c r="B89" s="33"/>
      <c r="C89" s="30">
        <v>4</v>
      </c>
      <c r="D89" s="34" t="s">
        <v>107</v>
      </c>
      <c r="E89" s="29">
        <v>0</v>
      </c>
      <c r="F89" s="30">
        <f t="shared" si="37"/>
        <v>0</v>
      </c>
      <c r="G89" s="30">
        <v>2</v>
      </c>
      <c r="H89" s="30">
        <v>2</v>
      </c>
      <c r="I89" s="30">
        <v>0</v>
      </c>
      <c r="J89" s="30">
        <v>0</v>
      </c>
      <c r="K89" s="30">
        <v>1</v>
      </c>
      <c r="L89" s="36">
        <f t="shared" si="38"/>
        <v>5</v>
      </c>
      <c r="M89" s="43">
        <f t="shared" si="40"/>
        <v>0</v>
      </c>
      <c r="N89" s="43">
        <f t="shared" si="41"/>
        <v>2500</v>
      </c>
      <c r="O89" s="30">
        <f t="shared" si="39"/>
        <v>2500</v>
      </c>
    </row>
    <row r="90" spans="1:15" s="3" customFormat="1" ht="21" customHeight="1">
      <c r="A90" s="33"/>
      <c r="B90" s="33"/>
      <c r="C90" s="30">
        <v>5</v>
      </c>
      <c r="D90" s="34" t="s">
        <v>108</v>
      </c>
      <c r="E90" s="29">
        <v>0</v>
      </c>
      <c r="F90" s="30">
        <f t="shared" si="37"/>
        <v>0</v>
      </c>
      <c r="G90" s="30">
        <v>4</v>
      </c>
      <c r="H90" s="30">
        <v>1</v>
      </c>
      <c r="I90" s="30">
        <v>0</v>
      </c>
      <c r="J90" s="30">
        <v>2</v>
      </c>
      <c r="K90" s="30">
        <v>1</v>
      </c>
      <c r="L90" s="36">
        <f t="shared" si="38"/>
        <v>8</v>
      </c>
      <c r="M90" s="43">
        <f t="shared" si="40"/>
        <v>0</v>
      </c>
      <c r="N90" s="43">
        <f t="shared" si="41"/>
        <v>4000</v>
      </c>
      <c r="O90" s="30">
        <f t="shared" si="39"/>
        <v>4000</v>
      </c>
    </row>
    <row r="91" spans="1:15" s="3" customFormat="1" ht="21" customHeight="1">
      <c r="A91" s="33"/>
      <c r="B91" s="33"/>
      <c r="C91" s="30">
        <v>6</v>
      </c>
      <c r="D91" s="34" t="s">
        <v>109</v>
      </c>
      <c r="E91" s="29">
        <v>0</v>
      </c>
      <c r="F91" s="30">
        <f t="shared" si="37"/>
        <v>0</v>
      </c>
      <c r="G91" s="30">
        <v>4</v>
      </c>
      <c r="H91" s="30">
        <v>0</v>
      </c>
      <c r="I91" s="30">
        <v>1</v>
      </c>
      <c r="J91" s="30">
        <v>0</v>
      </c>
      <c r="K91" s="30">
        <v>0</v>
      </c>
      <c r="L91" s="36">
        <f t="shared" si="38"/>
        <v>5</v>
      </c>
      <c r="M91" s="43">
        <f t="shared" si="40"/>
        <v>0</v>
      </c>
      <c r="N91" s="43">
        <f t="shared" si="41"/>
        <v>2500</v>
      </c>
      <c r="O91" s="30">
        <f t="shared" si="39"/>
        <v>2500</v>
      </c>
    </row>
    <row r="92" spans="1:15" s="3" customFormat="1" ht="21" customHeight="1">
      <c r="A92" s="33"/>
      <c r="B92" s="33"/>
      <c r="C92" s="30">
        <v>7</v>
      </c>
      <c r="D92" s="34" t="s">
        <v>110</v>
      </c>
      <c r="E92" s="29">
        <v>0</v>
      </c>
      <c r="F92" s="30">
        <f t="shared" si="37"/>
        <v>0</v>
      </c>
      <c r="G92" s="30">
        <v>1</v>
      </c>
      <c r="H92" s="30">
        <v>3</v>
      </c>
      <c r="I92" s="30">
        <v>0</v>
      </c>
      <c r="J92" s="30">
        <v>0</v>
      </c>
      <c r="K92" s="30">
        <v>0</v>
      </c>
      <c r="L92" s="36">
        <f t="shared" si="38"/>
        <v>4</v>
      </c>
      <c r="M92" s="43">
        <f t="shared" si="40"/>
        <v>0</v>
      </c>
      <c r="N92" s="43">
        <f t="shared" si="41"/>
        <v>2000</v>
      </c>
      <c r="O92" s="30">
        <f t="shared" si="39"/>
        <v>2000</v>
      </c>
    </row>
    <row r="93" spans="1:15" s="3" customFormat="1" ht="21" customHeight="1">
      <c r="A93" s="33"/>
      <c r="B93" s="33"/>
      <c r="C93" s="30">
        <v>8</v>
      </c>
      <c r="D93" s="34" t="s">
        <v>111</v>
      </c>
      <c r="E93" s="29">
        <v>0</v>
      </c>
      <c r="F93" s="30">
        <f t="shared" si="37"/>
        <v>0</v>
      </c>
      <c r="G93" s="30">
        <v>0</v>
      </c>
      <c r="H93" s="30">
        <v>2</v>
      </c>
      <c r="I93" s="30">
        <v>0</v>
      </c>
      <c r="J93" s="30">
        <v>1</v>
      </c>
      <c r="K93" s="30">
        <v>4</v>
      </c>
      <c r="L93" s="36">
        <f t="shared" si="38"/>
        <v>7</v>
      </c>
      <c r="M93" s="43">
        <f t="shared" si="40"/>
        <v>0</v>
      </c>
      <c r="N93" s="43">
        <f t="shared" si="41"/>
        <v>3500</v>
      </c>
      <c r="O93" s="30">
        <f t="shared" si="39"/>
        <v>3500</v>
      </c>
    </row>
    <row r="94" spans="1:15" s="4" customFormat="1" ht="21" customHeight="1">
      <c r="A94" s="33"/>
      <c r="B94" s="33"/>
      <c r="C94" s="32" t="s">
        <v>25</v>
      </c>
      <c r="D94" s="32"/>
      <c r="E94" s="23">
        <f>SUM(E86:E93)</f>
        <v>325</v>
      </c>
      <c r="F94" s="23">
        <f aca="true" t="shared" si="42" ref="F94:P94">SUM(F86:F93)</f>
        <v>59</v>
      </c>
      <c r="G94" s="23">
        <f t="shared" si="42"/>
        <v>19</v>
      </c>
      <c r="H94" s="23">
        <f t="shared" si="42"/>
        <v>20</v>
      </c>
      <c r="I94" s="23">
        <f t="shared" si="42"/>
        <v>1</v>
      </c>
      <c r="J94" s="23">
        <f t="shared" si="42"/>
        <v>3</v>
      </c>
      <c r="K94" s="23">
        <f t="shared" si="42"/>
        <v>19</v>
      </c>
      <c r="L94" s="23">
        <f t="shared" si="42"/>
        <v>121</v>
      </c>
      <c r="M94" s="23">
        <f t="shared" si="42"/>
        <v>36875</v>
      </c>
      <c r="N94" s="23">
        <f t="shared" si="42"/>
        <v>31375</v>
      </c>
      <c r="O94" s="23">
        <f t="shared" si="42"/>
        <v>68250</v>
      </c>
    </row>
    <row r="95" spans="1:15" s="3" customFormat="1" ht="19.5" customHeight="1">
      <c r="A95" s="33">
        <v>9</v>
      </c>
      <c r="B95" s="33" t="s">
        <v>112</v>
      </c>
      <c r="C95" s="30">
        <v>1</v>
      </c>
      <c r="D95" s="34" t="s">
        <v>113</v>
      </c>
      <c r="E95" s="29">
        <v>220</v>
      </c>
      <c r="F95" s="30">
        <v>37</v>
      </c>
      <c r="G95" s="51">
        <v>3</v>
      </c>
      <c r="H95" s="51">
        <v>5</v>
      </c>
      <c r="I95" s="51">
        <v>0</v>
      </c>
      <c r="J95" s="51">
        <v>0</v>
      </c>
      <c r="K95" s="51">
        <v>2</v>
      </c>
      <c r="L95" s="51">
        <f>SUM(F95:K95)</f>
        <v>47</v>
      </c>
      <c r="M95" s="43">
        <f>F95*625</f>
        <v>23125</v>
      </c>
      <c r="N95" s="43">
        <f>(G95+H95+I95+J95+K95)*625</f>
        <v>6250</v>
      </c>
      <c r="O95" s="30">
        <f>M95+N95</f>
        <v>29375</v>
      </c>
    </row>
    <row r="96" spans="1:15" s="3" customFormat="1" ht="19.5" customHeight="1">
      <c r="A96" s="33"/>
      <c r="B96" s="33"/>
      <c r="C96" s="30">
        <v>2</v>
      </c>
      <c r="D96" s="34" t="s">
        <v>114</v>
      </c>
      <c r="E96" s="29">
        <v>0</v>
      </c>
      <c r="F96" s="30">
        <f>E96*0.16</f>
        <v>0</v>
      </c>
      <c r="G96" s="51">
        <v>1</v>
      </c>
      <c r="H96" s="51">
        <v>1</v>
      </c>
      <c r="I96" s="51">
        <v>0</v>
      </c>
      <c r="J96" s="51">
        <v>2</v>
      </c>
      <c r="K96" s="51">
        <v>3</v>
      </c>
      <c r="L96" s="51">
        <f>SUM(F96:K96)</f>
        <v>7</v>
      </c>
      <c r="M96" s="43">
        <f>F96*500</f>
        <v>0</v>
      </c>
      <c r="N96" s="43">
        <f>(G96+H96+I96+J96+K96)*500</f>
        <v>3500</v>
      </c>
      <c r="O96" s="30">
        <f>M96+N96</f>
        <v>3500</v>
      </c>
    </row>
    <row r="97" spans="1:15" s="3" customFormat="1" ht="19.5" customHeight="1">
      <c r="A97" s="33"/>
      <c r="B97" s="33"/>
      <c r="C97" s="30">
        <v>3</v>
      </c>
      <c r="D97" s="34" t="s">
        <v>115</v>
      </c>
      <c r="E97" s="29">
        <v>0</v>
      </c>
      <c r="F97" s="30">
        <f>E97*0.16</f>
        <v>0</v>
      </c>
      <c r="G97" s="51">
        <v>2</v>
      </c>
      <c r="H97" s="51">
        <v>3</v>
      </c>
      <c r="I97" s="51">
        <v>0</v>
      </c>
      <c r="J97" s="51">
        <v>2</v>
      </c>
      <c r="K97" s="51">
        <v>3</v>
      </c>
      <c r="L97" s="51">
        <f>SUM(F97:K97)</f>
        <v>10</v>
      </c>
      <c r="M97" s="43">
        <f>F97*500</f>
        <v>0</v>
      </c>
      <c r="N97" s="43">
        <f>(G97+H97+I97+J97+K97)*500</f>
        <v>5000</v>
      </c>
      <c r="O97" s="30">
        <f>M97+N97</f>
        <v>5000</v>
      </c>
    </row>
    <row r="98" spans="1:15" s="3" customFormat="1" ht="19.5" customHeight="1">
      <c r="A98" s="33"/>
      <c r="B98" s="33"/>
      <c r="C98" s="30">
        <v>4</v>
      </c>
      <c r="D98" s="34" t="s">
        <v>116</v>
      </c>
      <c r="E98" s="29">
        <v>0</v>
      </c>
      <c r="F98" s="30">
        <f>E98*0.16</f>
        <v>0</v>
      </c>
      <c r="G98" s="45">
        <v>1</v>
      </c>
      <c r="H98" s="45">
        <v>4</v>
      </c>
      <c r="I98" s="45">
        <v>0</v>
      </c>
      <c r="J98" s="45">
        <v>1</v>
      </c>
      <c r="K98" s="45">
        <v>1</v>
      </c>
      <c r="L98" s="51">
        <f>SUM(F98:K98)</f>
        <v>7</v>
      </c>
      <c r="M98" s="43">
        <f>F98*500</f>
        <v>0</v>
      </c>
      <c r="N98" s="43">
        <f>(G98+H98+I98+J98+K98)*500</f>
        <v>3500</v>
      </c>
      <c r="O98" s="30">
        <f>M98+N98</f>
        <v>3500</v>
      </c>
    </row>
    <row r="99" spans="1:15" s="3" customFormat="1" ht="19.5" customHeight="1">
      <c r="A99" s="33"/>
      <c r="B99" s="33"/>
      <c r="C99" s="30">
        <v>5</v>
      </c>
      <c r="D99" s="34" t="s">
        <v>117</v>
      </c>
      <c r="E99" s="29">
        <v>25</v>
      </c>
      <c r="F99" s="30">
        <f>E99*0.16</f>
        <v>4</v>
      </c>
      <c r="G99" s="51">
        <v>14</v>
      </c>
      <c r="H99" s="51">
        <v>3</v>
      </c>
      <c r="I99" s="51">
        <v>0</v>
      </c>
      <c r="J99" s="51">
        <v>3</v>
      </c>
      <c r="K99" s="51">
        <v>3</v>
      </c>
      <c r="L99" s="51">
        <f>SUM(F99:K99)</f>
        <v>27</v>
      </c>
      <c r="M99" s="43">
        <f>F99*500</f>
        <v>2000</v>
      </c>
      <c r="N99" s="43">
        <f>(G99+H99+I99+J99+K99)*500</f>
        <v>11500</v>
      </c>
      <c r="O99" s="30">
        <f>M99+N99</f>
        <v>13500</v>
      </c>
    </row>
    <row r="100" spans="1:15" s="4" customFormat="1" ht="19.5" customHeight="1">
      <c r="A100" s="33"/>
      <c r="B100" s="33"/>
      <c r="C100" s="32" t="s">
        <v>25</v>
      </c>
      <c r="D100" s="32"/>
      <c r="E100" s="23">
        <f>SUM(E95:E99)</f>
        <v>245</v>
      </c>
      <c r="F100" s="23">
        <f aca="true" t="shared" si="43" ref="F100:P100">SUM(F95:F99)</f>
        <v>41</v>
      </c>
      <c r="G100" s="23">
        <f t="shared" si="43"/>
        <v>21</v>
      </c>
      <c r="H100" s="23">
        <f t="shared" si="43"/>
        <v>16</v>
      </c>
      <c r="I100" s="23">
        <f t="shared" si="43"/>
        <v>0</v>
      </c>
      <c r="J100" s="23">
        <f t="shared" si="43"/>
        <v>8</v>
      </c>
      <c r="K100" s="23">
        <f t="shared" si="43"/>
        <v>12</v>
      </c>
      <c r="L100" s="23">
        <f t="shared" si="43"/>
        <v>98</v>
      </c>
      <c r="M100" s="23">
        <f t="shared" si="43"/>
        <v>25125</v>
      </c>
      <c r="N100" s="23">
        <f t="shared" si="43"/>
        <v>29750</v>
      </c>
      <c r="O100" s="23">
        <f t="shared" si="43"/>
        <v>54875</v>
      </c>
    </row>
    <row r="101" spans="1:15" s="3" customFormat="1" ht="19.5" customHeight="1">
      <c r="A101" s="33">
        <v>10</v>
      </c>
      <c r="B101" s="33" t="s">
        <v>118</v>
      </c>
      <c r="C101" s="30">
        <v>1</v>
      </c>
      <c r="D101" s="34" t="s">
        <v>119</v>
      </c>
      <c r="E101" s="29">
        <v>288</v>
      </c>
      <c r="F101" s="30">
        <v>46</v>
      </c>
      <c r="G101" s="29">
        <v>8</v>
      </c>
      <c r="H101" s="29">
        <v>0</v>
      </c>
      <c r="I101" s="29">
        <v>0</v>
      </c>
      <c r="J101" s="29">
        <v>1</v>
      </c>
      <c r="K101" s="29">
        <v>4</v>
      </c>
      <c r="L101" s="47">
        <f aca="true" t="shared" si="44" ref="L101:L106">SUM(F101:K101)</f>
        <v>59</v>
      </c>
      <c r="M101" s="43">
        <f>F101*625</f>
        <v>28750</v>
      </c>
      <c r="N101" s="43">
        <f>(G101+H101+I101+J101+K101)*625</f>
        <v>8125</v>
      </c>
      <c r="O101" s="30">
        <f aca="true" t="shared" si="45" ref="O101:O106">M101+N101</f>
        <v>36875</v>
      </c>
    </row>
    <row r="102" spans="1:15" s="3" customFormat="1" ht="19.5" customHeight="1">
      <c r="A102" s="33"/>
      <c r="B102" s="33"/>
      <c r="C102" s="30">
        <v>2</v>
      </c>
      <c r="D102" s="34" t="s">
        <v>120</v>
      </c>
      <c r="E102" s="29">
        <v>0</v>
      </c>
      <c r="F102" s="30">
        <f>E102*0.16</f>
        <v>0</v>
      </c>
      <c r="G102" s="29">
        <v>7</v>
      </c>
      <c r="H102" s="29">
        <v>16</v>
      </c>
      <c r="I102" s="29">
        <v>0</v>
      </c>
      <c r="J102" s="29">
        <v>0</v>
      </c>
      <c r="K102" s="29">
        <v>8</v>
      </c>
      <c r="L102" s="47">
        <f t="shared" si="44"/>
        <v>31</v>
      </c>
      <c r="M102" s="43">
        <f>F102*500</f>
        <v>0</v>
      </c>
      <c r="N102" s="43">
        <f>(G102+H102+I102+J102+K102)*500</f>
        <v>15500</v>
      </c>
      <c r="O102" s="30">
        <f t="shared" si="45"/>
        <v>15500</v>
      </c>
    </row>
    <row r="103" spans="1:15" s="3" customFormat="1" ht="19.5" customHeight="1">
      <c r="A103" s="33"/>
      <c r="B103" s="33"/>
      <c r="C103" s="30">
        <v>3</v>
      </c>
      <c r="D103" s="34" t="s">
        <v>121</v>
      </c>
      <c r="E103" s="29">
        <v>0</v>
      </c>
      <c r="F103" s="30">
        <f>E103*0.16</f>
        <v>0</v>
      </c>
      <c r="G103" s="29">
        <v>2</v>
      </c>
      <c r="H103" s="29">
        <v>1</v>
      </c>
      <c r="I103" s="29">
        <v>0</v>
      </c>
      <c r="J103" s="29">
        <v>0</v>
      </c>
      <c r="K103" s="29">
        <v>3</v>
      </c>
      <c r="L103" s="47">
        <f t="shared" si="44"/>
        <v>6</v>
      </c>
      <c r="M103" s="43">
        <f>F103*500</f>
        <v>0</v>
      </c>
      <c r="N103" s="43">
        <f>(G103+H103+I103+J103+K103)*500</f>
        <v>3000</v>
      </c>
      <c r="O103" s="30">
        <f t="shared" si="45"/>
        <v>3000</v>
      </c>
    </row>
    <row r="104" spans="1:15" s="3" customFormat="1" ht="19.5" customHeight="1">
      <c r="A104" s="33"/>
      <c r="B104" s="33"/>
      <c r="C104" s="30">
        <v>4</v>
      </c>
      <c r="D104" s="34" t="s">
        <v>122</v>
      </c>
      <c r="E104" s="29">
        <v>0</v>
      </c>
      <c r="F104" s="30">
        <f>E104*0.16</f>
        <v>0</v>
      </c>
      <c r="G104" s="29">
        <v>3</v>
      </c>
      <c r="H104" s="29">
        <v>1</v>
      </c>
      <c r="I104" s="29">
        <v>0</v>
      </c>
      <c r="J104" s="29">
        <v>0</v>
      </c>
      <c r="K104" s="29">
        <v>2</v>
      </c>
      <c r="L104" s="47">
        <f t="shared" si="44"/>
        <v>6</v>
      </c>
      <c r="M104" s="43">
        <f>F104*500</f>
        <v>0</v>
      </c>
      <c r="N104" s="43">
        <f>(G104+H104+I104+J104+K104)*500</f>
        <v>3000</v>
      </c>
      <c r="O104" s="30">
        <f t="shared" si="45"/>
        <v>3000</v>
      </c>
    </row>
    <row r="105" spans="1:15" s="3" customFormat="1" ht="19.5" customHeight="1">
      <c r="A105" s="33"/>
      <c r="B105" s="33"/>
      <c r="C105" s="30">
        <v>5</v>
      </c>
      <c r="D105" s="34" t="s">
        <v>123</v>
      </c>
      <c r="E105" s="29">
        <v>0</v>
      </c>
      <c r="F105" s="30">
        <f>E105*0.16</f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47">
        <f t="shared" si="44"/>
        <v>0</v>
      </c>
      <c r="M105" s="43">
        <f>F105*500</f>
        <v>0</v>
      </c>
      <c r="N105" s="43">
        <f>(G105+H105+I105+J105+K105)*500</f>
        <v>0</v>
      </c>
      <c r="O105" s="30">
        <f t="shared" si="45"/>
        <v>0</v>
      </c>
    </row>
    <row r="106" spans="1:15" s="3" customFormat="1" ht="19.5" customHeight="1">
      <c r="A106" s="33"/>
      <c r="B106" s="33"/>
      <c r="C106" s="30">
        <v>6</v>
      </c>
      <c r="D106" s="34" t="s">
        <v>124</v>
      </c>
      <c r="E106" s="29">
        <v>0</v>
      </c>
      <c r="F106" s="30">
        <f>E106*0.16</f>
        <v>0</v>
      </c>
      <c r="G106" s="29">
        <v>2</v>
      </c>
      <c r="H106" s="29">
        <v>1</v>
      </c>
      <c r="I106" s="29">
        <v>0</v>
      </c>
      <c r="J106" s="29">
        <v>0</v>
      </c>
      <c r="K106" s="29">
        <v>3</v>
      </c>
      <c r="L106" s="47">
        <f t="shared" si="44"/>
        <v>6</v>
      </c>
      <c r="M106" s="43">
        <f>F106*500</f>
        <v>0</v>
      </c>
      <c r="N106" s="43">
        <f>(G106+H106+I106+J106+K106)*500</f>
        <v>3000</v>
      </c>
      <c r="O106" s="30">
        <f t="shared" si="45"/>
        <v>3000</v>
      </c>
    </row>
    <row r="107" spans="1:15" s="4" customFormat="1" ht="19.5" customHeight="1">
      <c r="A107" s="33"/>
      <c r="B107" s="33"/>
      <c r="C107" s="32" t="s">
        <v>25</v>
      </c>
      <c r="D107" s="32"/>
      <c r="E107" s="23">
        <f>SUM(E101:E106)</f>
        <v>288</v>
      </c>
      <c r="F107" s="23">
        <f aca="true" t="shared" si="46" ref="F107:P107">SUM(F101:F106)</f>
        <v>46</v>
      </c>
      <c r="G107" s="23">
        <f t="shared" si="46"/>
        <v>22</v>
      </c>
      <c r="H107" s="23">
        <f t="shared" si="46"/>
        <v>19</v>
      </c>
      <c r="I107" s="23">
        <f t="shared" si="46"/>
        <v>0</v>
      </c>
      <c r="J107" s="23">
        <f t="shared" si="46"/>
        <v>1</v>
      </c>
      <c r="K107" s="23">
        <f t="shared" si="46"/>
        <v>20</v>
      </c>
      <c r="L107" s="23">
        <f t="shared" si="46"/>
        <v>108</v>
      </c>
      <c r="M107" s="23">
        <f t="shared" si="46"/>
        <v>28750</v>
      </c>
      <c r="N107" s="23">
        <f t="shared" si="46"/>
        <v>32625</v>
      </c>
      <c r="O107" s="23">
        <f t="shared" si="46"/>
        <v>61375</v>
      </c>
    </row>
    <row r="108" spans="1:15" s="3" customFormat="1" ht="19.5" customHeight="1">
      <c r="A108" s="33">
        <v>11</v>
      </c>
      <c r="B108" s="33" t="s">
        <v>125</v>
      </c>
      <c r="C108" s="30">
        <v>1</v>
      </c>
      <c r="D108" s="34" t="s">
        <v>126</v>
      </c>
      <c r="E108" s="29">
        <v>649</v>
      </c>
      <c r="F108" s="30">
        <v>103</v>
      </c>
      <c r="G108" s="29">
        <v>2</v>
      </c>
      <c r="H108" s="29">
        <v>1</v>
      </c>
      <c r="I108" s="29">
        <v>0</v>
      </c>
      <c r="J108" s="29">
        <v>4</v>
      </c>
      <c r="K108" s="29">
        <v>0</v>
      </c>
      <c r="L108" s="47">
        <f>SUM(F108:K108)</f>
        <v>110</v>
      </c>
      <c r="M108" s="43">
        <f>F108*625</f>
        <v>64375</v>
      </c>
      <c r="N108" s="43">
        <f>(G108+H108+I108+J108+K108)*625</f>
        <v>4375</v>
      </c>
      <c r="O108" s="30">
        <f>M108+N108</f>
        <v>68750</v>
      </c>
    </row>
    <row r="109" spans="1:15" s="3" customFormat="1" ht="19.5" customHeight="1">
      <c r="A109" s="33"/>
      <c r="B109" s="33"/>
      <c r="C109" s="30">
        <v>2</v>
      </c>
      <c r="D109" s="34" t="s">
        <v>127</v>
      </c>
      <c r="E109" s="29">
        <v>0</v>
      </c>
      <c r="F109" s="30">
        <f aca="true" t="shared" si="47" ref="F109:F120">E109*0.16</f>
        <v>0</v>
      </c>
      <c r="G109" s="29">
        <v>18</v>
      </c>
      <c r="H109" s="29">
        <v>8</v>
      </c>
      <c r="I109" s="29">
        <v>0</v>
      </c>
      <c r="J109" s="29">
        <v>6</v>
      </c>
      <c r="K109" s="29">
        <v>11</v>
      </c>
      <c r="L109" s="47">
        <f aca="true" t="shared" si="48" ref="L109:L120">SUM(F109:K109)</f>
        <v>43</v>
      </c>
      <c r="M109" s="43">
        <f>F109*500</f>
        <v>0</v>
      </c>
      <c r="N109" s="43">
        <f>(G109+H109+I109+J109+K109)*500</f>
        <v>21500</v>
      </c>
      <c r="O109" s="30">
        <f aca="true" t="shared" si="49" ref="O109:O120">M109+N109</f>
        <v>21500</v>
      </c>
    </row>
    <row r="110" spans="1:15" s="3" customFormat="1" ht="19.5" customHeight="1">
      <c r="A110" s="33"/>
      <c r="B110" s="33"/>
      <c r="C110" s="30">
        <v>3</v>
      </c>
      <c r="D110" s="34" t="s">
        <v>128</v>
      </c>
      <c r="E110" s="29">
        <v>0</v>
      </c>
      <c r="F110" s="30">
        <f t="shared" si="47"/>
        <v>0</v>
      </c>
      <c r="G110" s="29">
        <v>0</v>
      </c>
      <c r="H110" s="29">
        <v>0</v>
      </c>
      <c r="I110" s="29">
        <v>0</v>
      </c>
      <c r="J110" s="29">
        <v>1</v>
      </c>
      <c r="K110" s="29">
        <v>2</v>
      </c>
      <c r="L110" s="47">
        <f t="shared" si="48"/>
        <v>3</v>
      </c>
      <c r="M110" s="43">
        <f aca="true" t="shared" si="50" ref="M110:M120">F110*500</f>
        <v>0</v>
      </c>
      <c r="N110" s="43">
        <f aca="true" t="shared" si="51" ref="N110:N120">(G110+H110+I110+J110+K110)*500</f>
        <v>1500</v>
      </c>
      <c r="O110" s="30">
        <f t="shared" si="49"/>
        <v>1500</v>
      </c>
    </row>
    <row r="111" spans="1:15" s="3" customFormat="1" ht="19.5" customHeight="1">
      <c r="A111" s="33"/>
      <c r="B111" s="33"/>
      <c r="C111" s="30">
        <v>4</v>
      </c>
      <c r="D111" s="34" t="s">
        <v>129</v>
      </c>
      <c r="E111" s="29">
        <v>0</v>
      </c>
      <c r="F111" s="30">
        <f t="shared" si="47"/>
        <v>0</v>
      </c>
      <c r="G111" s="29">
        <v>3</v>
      </c>
      <c r="H111" s="29">
        <v>1</v>
      </c>
      <c r="I111" s="29">
        <v>0</v>
      </c>
      <c r="J111" s="29">
        <v>3</v>
      </c>
      <c r="K111" s="29">
        <v>1</v>
      </c>
      <c r="L111" s="47">
        <f t="shared" si="48"/>
        <v>8</v>
      </c>
      <c r="M111" s="43">
        <f t="shared" si="50"/>
        <v>0</v>
      </c>
      <c r="N111" s="43">
        <f t="shared" si="51"/>
        <v>4000</v>
      </c>
      <c r="O111" s="30">
        <f t="shared" si="49"/>
        <v>4000</v>
      </c>
    </row>
    <row r="112" spans="1:15" s="3" customFormat="1" ht="19.5" customHeight="1">
      <c r="A112" s="33"/>
      <c r="B112" s="33"/>
      <c r="C112" s="30">
        <v>5</v>
      </c>
      <c r="D112" s="34" t="s">
        <v>130</v>
      </c>
      <c r="E112" s="29">
        <v>0</v>
      </c>
      <c r="F112" s="30">
        <f t="shared" si="47"/>
        <v>0</v>
      </c>
      <c r="G112" s="29">
        <v>1</v>
      </c>
      <c r="H112" s="29">
        <v>0</v>
      </c>
      <c r="I112" s="29">
        <v>0</v>
      </c>
      <c r="J112" s="29">
        <v>0</v>
      </c>
      <c r="K112" s="29">
        <v>0</v>
      </c>
      <c r="L112" s="47">
        <f t="shared" si="48"/>
        <v>1</v>
      </c>
      <c r="M112" s="43">
        <f t="shared" si="50"/>
        <v>0</v>
      </c>
      <c r="N112" s="43">
        <f t="shared" si="51"/>
        <v>500</v>
      </c>
      <c r="O112" s="30">
        <f t="shared" si="49"/>
        <v>500</v>
      </c>
    </row>
    <row r="113" spans="1:15" s="3" customFormat="1" ht="19.5" customHeight="1">
      <c r="A113" s="33"/>
      <c r="B113" s="33"/>
      <c r="C113" s="30">
        <v>6</v>
      </c>
      <c r="D113" s="34" t="s">
        <v>131</v>
      </c>
      <c r="E113" s="29">
        <v>0</v>
      </c>
      <c r="F113" s="30">
        <f t="shared" si="47"/>
        <v>0</v>
      </c>
      <c r="G113" s="29">
        <v>2</v>
      </c>
      <c r="H113" s="29">
        <v>4</v>
      </c>
      <c r="I113" s="29">
        <v>0</v>
      </c>
      <c r="J113" s="29">
        <v>1</v>
      </c>
      <c r="K113" s="29">
        <v>0</v>
      </c>
      <c r="L113" s="47">
        <f t="shared" si="48"/>
        <v>7</v>
      </c>
      <c r="M113" s="43">
        <f t="shared" si="50"/>
        <v>0</v>
      </c>
      <c r="N113" s="43">
        <f t="shared" si="51"/>
        <v>3500</v>
      </c>
      <c r="O113" s="30">
        <f t="shared" si="49"/>
        <v>3500</v>
      </c>
    </row>
    <row r="114" spans="1:15" s="3" customFormat="1" ht="19.5" customHeight="1">
      <c r="A114" s="33"/>
      <c r="B114" s="33"/>
      <c r="C114" s="30">
        <v>7</v>
      </c>
      <c r="D114" s="34" t="s">
        <v>132</v>
      </c>
      <c r="E114" s="29">
        <v>0</v>
      </c>
      <c r="F114" s="30">
        <f t="shared" si="47"/>
        <v>0</v>
      </c>
      <c r="G114" s="29">
        <v>4</v>
      </c>
      <c r="H114" s="29">
        <v>1</v>
      </c>
      <c r="I114" s="29">
        <v>0</v>
      </c>
      <c r="J114" s="29">
        <v>1</v>
      </c>
      <c r="K114" s="29">
        <v>0</v>
      </c>
      <c r="L114" s="47">
        <f t="shared" si="48"/>
        <v>6</v>
      </c>
      <c r="M114" s="43">
        <f t="shared" si="50"/>
        <v>0</v>
      </c>
      <c r="N114" s="43">
        <f t="shared" si="51"/>
        <v>3000</v>
      </c>
      <c r="O114" s="30">
        <f t="shared" si="49"/>
        <v>3000</v>
      </c>
    </row>
    <row r="115" spans="1:15" s="3" customFormat="1" ht="19.5" customHeight="1">
      <c r="A115" s="33"/>
      <c r="B115" s="33"/>
      <c r="C115" s="30">
        <v>8</v>
      </c>
      <c r="D115" s="34" t="s">
        <v>133</v>
      </c>
      <c r="E115" s="29">
        <v>0</v>
      </c>
      <c r="F115" s="30">
        <f t="shared" si="47"/>
        <v>0</v>
      </c>
      <c r="G115" s="29">
        <v>5</v>
      </c>
      <c r="H115" s="29">
        <v>1</v>
      </c>
      <c r="I115" s="29">
        <v>0</v>
      </c>
      <c r="J115" s="29">
        <v>2</v>
      </c>
      <c r="K115" s="29">
        <v>0</v>
      </c>
      <c r="L115" s="47">
        <f t="shared" si="48"/>
        <v>8</v>
      </c>
      <c r="M115" s="43">
        <f t="shared" si="50"/>
        <v>0</v>
      </c>
      <c r="N115" s="43">
        <f t="shared" si="51"/>
        <v>4000</v>
      </c>
      <c r="O115" s="30">
        <f t="shared" si="49"/>
        <v>4000</v>
      </c>
    </row>
    <row r="116" spans="1:15" s="3" customFormat="1" ht="19.5" customHeight="1">
      <c r="A116" s="33"/>
      <c r="B116" s="33"/>
      <c r="C116" s="30">
        <v>9</v>
      </c>
      <c r="D116" s="34" t="s">
        <v>134</v>
      </c>
      <c r="E116" s="29">
        <v>405</v>
      </c>
      <c r="F116" s="30">
        <v>64</v>
      </c>
      <c r="G116" s="29">
        <v>2</v>
      </c>
      <c r="H116" s="29">
        <v>0</v>
      </c>
      <c r="I116" s="29">
        <v>0</v>
      </c>
      <c r="J116" s="29">
        <v>0</v>
      </c>
      <c r="K116" s="29">
        <v>0</v>
      </c>
      <c r="L116" s="47">
        <f t="shared" si="48"/>
        <v>66</v>
      </c>
      <c r="M116" s="43">
        <f>F116*625</f>
        <v>40000</v>
      </c>
      <c r="N116" s="43">
        <f>(G116+H116+I116+J116+K116)*625</f>
        <v>1250</v>
      </c>
      <c r="O116" s="30">
        <f t="shared" si="49"/>
        <v>41250</v>
      </c>
    </row>
    <row r="117" spans="1:15" s="3" customFormat="1" ht="19.5" customHeight="1">
      <c r="A117" s="33">
        <v>11</v>
      </c>
      <c r="B117" s="33" t="s">
        <v>125</v>
      </c>
      <c r="C117" s="30">
        <v>10</v>
      </c>
      <c r="D117" s="34" t="s">
        <v>135</v>
      </c>
      <c r="E117" s="29">
        <v>0</v>
      </c>
      <c r="F117" s="30">
        <f t="shared" si="47"/>
        <v>0</v>
      </c>
      <c r="G117" s="29">
        <v>23</v>
      </c>
      <c r="H117" s="29">
        <v>5</v>
      </c>
      <c r="I117" s="29">
        <v>0</v>
      </c>
      <c r="J117" s="29">
        <v>4</v>
      </c>
      <c r="K117" s="29">
        <v>1</v>
      </c>
      <c r="L117" s="47">
        <f t="shared" si="48"/>
        <v>33</v>
      </c>
      <c r="M117" s="43">
        <f t="shared" si="50"/>
        <v>0</v>
      </c>
      <c r="N117" s="43">
        <f t="shared" si="51"/>
        <v>16500</v>
      </c>
      <c r="O117" s="30">
        <f t="shared" si="49"/>
        <v>16500</v>
      </c>
    </row>
    <row r="118" spans="1:15" s="3" customFormat="1" ht="19.5" customHeight="1">
      <c r="A118" s="33"/>
      <c r="B118" s="33"/>
      <c r="C118" s="30">
        <v>11</v>
      </c>
      <c r="D118" s="34" t="s">
        <v>136</v>
      </c>
      <c r="E118" s="29">
        <v>0</v>
      </c>
      <c r="F118" s="30">
        <f t="shared" si="47"/>
        <v>0</v>
      </c>
      <c r="G118" s="29">
        <v>2</v>
      </c>
      <c r="H118" s="29">
        <v>0</v>
      </c>
      <c r="I118" s="29">
        <v>0</v>
      </c>
      <c r="J118" s="29">
        <v>1</v>
      </c>
      <c r="K118" s="29">
        <v>0</v>
      </c>
      <c r="L118" s="47">
        <f t="shared" si="48"/>
        <v>3</v>
      </c>
      <c r="M118" s="43">
        <f t="shared" si="50"/>
        <v>0</v>
      </c>
      <c r="N118" s="43">
        <f t="shared" si="51"/>
        <v>1500</v>
      </c>
      <c r="O118" s="30">
        <f t="shared" si="49"/>
        <v>1500</v>
      </c>
    </row>
    <row r="119" spans="1:15" s="3" customFormat="1" ht="19.5" customHeight="1">
      <c r="A119" s="33"/>
      <c r="B119" s="33"/>
      <c r="C119" s="30">
        <v>12</v>
      </c>
      <c r="D119" s="34" t="s">
        <v>137</v>
      </c>
      <c r="E119" s="29">
        <v>0</v>
      </c>
      <c r="F119" s="30">
        <f t="shared" si="47"/>
        <v>0</v>
      </c>
      <c r="G119" s="29">
        <v>1</v>
      </c>
      <c r="H119" s="29">
        <v>2</v>
      </c>
      <c r="I119" s="29">
        <v>0</v>
      </c>
      <c r="J119" s="29">
        <v>2</v>
      </c>
      <c r="K119" s="29">
        <v>0</v>
      </c>
      <c r="L119" s="47">
        <f t="shared" si="48"/>
        <v>5</v>
      </c>
      <c r="M119" s="43">
        <f t="shared" si="50"/>
        <v>0</v>
      </c>
      <c r="N119" s="43">
        <f t="shared" si="51"/>
        <v>2500</v>
      </c>
      <c r="O119" s="30">
        <f t="shared" si="49"/>
        <v>2500</v>
      </c>
    </row>
    <row r="120" spans="1:15" s="3" customFormat="1" ht="19.5" customHeight="1">
      <c r="A120" s="33"/>
      <c r="B120" s="33"/>
      <c r="C120" s="30">
        <v>13</v>
      </c>
      <c r="D120" s="34" t="s">
        <v>138</v>
      </c>
      <c r="E120" s="29">
        <v>0</v>
      </c>
      <c r="F120" s="30">
        <f t="shared" si="47"/>
        <v>0</v>
      </c>
      <c r="G120" s="29">
        <v>1</v>
      </c>
      <c r="H120" s="29">
        <v>1</v>
      </c>
      <c r="I120" s="29">
        <v>0</v>
      </c>
      <c r="J120" s="29">
        <v>0</v>
      </c>
      <c r="K120" s="29">
        <v>0</v>
      </c>
      <c r="L120" s="47">
        <f t="shared" si="48"/>
        <v>2</v>
      </c>
      <c r="M120" s="43">
        <f t="shared" si="50"/>
        <v>0</v>
      </c>
      <c r="N120" s="43">
        <f t="shared" si="51"/>
        <v>1000</v>
      </c>
      <c r="O120" s="30">
        <f t="shared" si="49"/>
        <v>1000</v>
      </c>
    </row>
    <row r="121" spans="1:15" s="4" customFormat="1" ht="19.5" customHeight="1">
      <c r="A121" s="33"/>
      <c r="B121" s="33"/>
      <c r="C121" s="32" t="s">
        <v>25</v>
      </c>
      <c r="D121" s="32"/>
      <c r="E121" s="23">
        <f>SUM(E108:E120)</f>
        <v>1054</v>
      </c>
      <c r="F121" s="23">
        <f aca="true" t="shared" si="52" ref="F121:P121">SUM(F108:F120)</f>
        <v>167</v>
      </c>
      <c r="G121" s="23">
        <f t="shared" si="52"/>
        <v>64</v>
      </c>
      <c r="H121" s="23">
        <f t="shared" si="52"/>
        <v>24</v>
      </c>
      <c r="I121" s="23">
        <f t="shared" si="52"/>
        <v>0</v>
      </c>
      <c r="J121" s="23">
        <f t="shared" si="52"/>
        <v>25</v>
      </c>
      <c r="K121" s="23">
        <f t="shared" si="52"/>
        <v>15</v>
      </c>
      <c r="L121" s="23">
        <f t="shared" si="52"/>
        <v>295</v>
      </c>
      <c r="M121" s="23">
        <f t="shared" si="52"/>
        <v>104375</v>
      </c>
      <c r="N121" s="23">
        <f t="shared" si="52"/>
        <v>65125</v>
      </c>
      <c r="O121" s="23">
        <f t="shared" si="52"/>
        <v>169500</v>
      </c>
    </row>
    <row r="122" spans="1:15" s="3" customFormat="1" ht="19.5" customHeight="1">
      <c r="A122" s="33">
        <v>12</v>
      </c>
      <c r="B122" s="33" t="s">
        <v>139</v>
      </c>
      <c r="C122" s="30">
        <v>1</v>
      </c>
      <c r="D122" s="34" t="s">
        <v>140</v>
      </c>
      <c r="E122" s="29">
        <v>388</v>
      </c>
      <c r="F122" s="30">
        <v>62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47">
        <f>SUM(F122:K122)</f>
        <v>62</v>
      </c>
      <c r="M122" s="43">
        <f>F122*625</f>
        <v>38750</v>
      </c>
      <c r="N122" s="43">
        <f>(G122+H122+I122+J122+K122)*625</f>
        <v>0</v>
      </c>
      <c r="O122" s="30">
        <f>M122+N122</f>
        <v>38750</v>
      </c>
    </row>
    <row r="123" spans="1:15" s="3" customFormat="1" ht="19.5" customHeight="1">
      <c r="A123" s="33"/>
      <c r="B123" s="33"/>
      <c r="C123" s="30">
        <v>2</v>
      </c>
      <c r="D123" s="34" t="s">
        <v>141</v>
      </c>
      <c r="E123" s="29">
        <v>0</v>
      </c>
      <c r="F123" s="30">
        <f aca="true" t="shared" si="53" ref="F123:F129">E123*0.16</f>
        <v>0</v>
      </c>
      <c r="G123" s="29">
        <v>8</v>
      </c>
      <c r="H123" s="29">
        <v>3</v>
      </c>
      <c r="I123" s="29">
        <v>0</v>
      </c>
      <c r="J123" s="29">
        <v>3</v>
      </c>
      <c r="K123" s="29">
        <v>3</v>
      </c>
      <c r="L123" s="47">
        <f aca="true" t="shared" si="54" ref="L123:L129">SUM(F123:K123)</f>
        <v>17</v>
      </c>
      <c r="M123" s="43">
        <f>F123*500</f>
        <v>0</v>
      </c>
      <c r="N123" s="43">
        <f>(G123+H123+I123+J123+K123)*500</f>
        <v>8500</v>
      </c>
      <c r="O123" s="30">
        <f aca="true" t="shared" si="55" ref="O123:O129">M123+N123</f>
        <v>8500</v>
      </c>
    </row>
    <row r="124" spans="1:15" s="3" customFormat="1" ht="19.5" customHeight="1">
      <c r="A124" s="33"/>
      <c r="B124" s="33"/>
      <c r="C124" s="30">
        <v>3</v>
      </c>
      <c r="D124" s="34" t="s">
        <v>142</v>
      </c>
      <c r="E124" s="29">
        <v>0</v>
      </c>
      <c r="F124" s="30">
        <f t="shared" si="53"/>
        <v>0</v>
      </c>
      <c r="G124" s="29">
        <v>10</v>
      </c>
      <c r="H124" s="29">
        <v>2</v>
      </c>
      <c r="I124" s="29">
        <v>0</v>
      </c>
      <c r="J124" s="29">
        <v>0</v>
      </c>
      <c r="K124" s="29">
        <v>3</v>
      </c>
      <c r="L124" s="47">
        <f t="shared" si="54"/>
        <v>15</v>
      </c>
      <c r="M124" s="43">
        <f aca="true" t="shared" si="56" ref="M124:M129">F124*500</f>
        <v>0</v>
      </c>
      <c r="N124" s="43">
        <f aca="true" t="shared" si="57" ref="N124:N129">(G124+H124+I124+J124+K124)*500</f>
        <v>7500</v>
      </c>
      <c r="O124" s="30">
        <f t="shared" si="55"/>
        <v>7500</v>
      </c>
    </row>
    <row r="125" spans="1:15" s="3" customFormat="1" ht="19.5" customHeight="1">
      <c r="A125" s="33"/>
      <c r="B125" s="33"/>
      <c r="C125" s="30">
        <v>4</v>
      </c>
      <c r="D125" s="34" t="s">
        <v>143</v>
      </c>
      <c r="E125" s="29">
        <v>0</v>
      </c>
      <c r="F125" s="30">
        <f t="shared" si="53"/>
        <v>0</v>
      </c>
      <c r="G125" s="29">
        <v>5</v>
      </c>
      <c r="H125" s="29">
        <v>2</v>
      </c>
      <c r="I125" s="29">
        <v>0</v>
      </c>
      <c r="J125" s="29">
        <v>1</v>
      </c>
      <c r="K125" s="29">
        <v>0</v>
      </c>
      <c r="L125" s="47">
        <f t="shared" si="54"/>
        <v>8</v>
      </c>
      <c r="M125" s="43">
        <f t="shared" si="56"/>
        <v>0</v>
      </c>
      <c r="N125" s="43">
        <f t="shared" si="57"/>
        <v>4000</v>
      </c>
      <c r="O125" s="30">
        <f t="shared" si="55"/>
        <v>4000</v>
      </c>
    </row>
    <row r="126" spans="1:15" s="3" customFormat="1" ht="19.5" customHeight="1">
      <c r="A126" s="33"/>
      <c r="B126" s="33"/>
      <c r="C126" s="30">
        <v>5</v>
      </c>
      <c r="D126" s="34" t="s">
        <v>144</v>
      </c>
      <c r="E126" s="29">
        <v>219</v>
      </c>
      <c r="F126" s="30">
        <v>35</v>
      </c>
      <c r="G126" s="29">
        <v>0</v>
      </c>
      <c r="H126" s="29">
        <v>0</v>
      </c>
      <c r="I126" s="29">
        <v>0</v>
      </c>
      <c r="J126" s="29">
        <v>2</v>
      </c>
      <c r="K126" s="29">
        <v>0</v>
      </c>
      <c r="L126" s="47">
        <f t="shared" si="54"/>
        <v>37</v>
      </c>
      <c r="M126" s="43">
        <f>F126*625</f>
        <v>21875</v>
      </c>
      <c r="N126" s="43">
        <f>(G126+H126+I126+J126+K126)*625</f>
        <v>1250</v>
      </c>
      <c r="O126" s="30">
        <f t="shared" si="55"/>
        <v>23125</v>
      </c>
    </row>
    <row r="127" spans="1:15" s="3" customFormat="1" ht="19.5" customHeight="1">
      <c r="A127" s="33"/>
      <c r="B127" s="33"/>
      <c r="C127" s="30">
        <v>6</v>
      </c>
      <c r="D127" s="34" t="s">
        <v>145</v>
      </c>
      <c r="E127" s="29">
        <v>0</v>
      </c>
      <c r="F127" s="30">
        <f t="shared" si="53"/>
        <v>0</v>
      </c>
      <c r="G127" s="29">
        <v>10</v>
      </c>
      <c r="H127" s="29">
        <v>10</v>
      </c>
      <c r="I127" s="29">
        <v>0</v>
      </c>
      <c r="J127" s="29">
        <v>1</v>
      </c>
      <c r="K127" s="29">
        <v>4</v>
      </c>
      <c r="L127" s="47">
        <f t="shared" si="54"/>
        <v>25</v>
      </c>
      <c r="M127" s="43">
        <f t="shared" si="56"/>
        <v>0</v>
      </c>
      <c r="N127" s="43">
        <f t="shared" si="57"/>
        <v>12500</v>
      </c>
      <c r="O127" s="30">
        <f t="shared" si="55"/>
        <v>12500</v>
      </c>
    </row>
    <row r="128" spans="1:15" s="3" customFormat="1" ht="19.5" customHeight="1">
      <c r="A128" s="33"/>
      <c r="B128" s="33"/>
      <c r="C128" s="30">
        <v>7</v>
      </c>
      <c r="D128" s="34" t="s">
        <v>146</v>
      </c>
      <c r="E128" s="29">
        <v>0</v>
      </c>
      <c r="F128" s="30">
        <f t="shared" si="53"/>
        <v>0</v>
      </c>
      <c r="G128" s="29">
        <v>1</v>
      </c>
      <c r="H128" s="29">
        <v>1</v>
      </c>
      <c r="I128" s="29">
        <v>0</v>
      </c>
      <c r="J128" s="29">
        <v>0</v>
      </c>
      <c r="K128" s="29">
        <v>1</v>
      </c>
      <c r="L128" s="47">
        <f t="shared" si="54"/>
        <v>3</v>
      </c>
      <c r="M128" s="43">
        <f t="shared" si="56"/>
        <v>0</v>
      </c>
      <c r="N128" s="43">
        <f t="shared" si="57"/>
        <v>1500</v>
      </c>
      <c r="O128" s="30">
        <f t="shared" si="55"/>
        <v>1500</v>
      </c>
    </row>
    <row r="129" spans="1:15" s="3" customFormat="1" ht="19.5" customHeight="1">
      <c r="A129" s="33"/>
      <c r="B129" s="33"/>
      <c r="C129" s="30">
        <v>8</v>
      </c>
      <c r="D129" s="34" t="s">
        <v>147</v>
      </c>
      <c r="E129" s="29">
        <v>0</v>
      </c>
      <c r="F129" s="30">
        <f t="shared" si="53"/>
        <v>0</v>
      </c>
      <c r="G129" s="29">
        <v>0</v>
      </c>
      <c r="H129" s="29">
        <v>1</v>
      </c>
      <c r="I129" s="29">
        <v>0</v>
      </c>
      <c r="J129" s="29">
        <v>1</v>
      </c>
      <c r="K129" s="29">
        <v>0</v>
      </c>
      <c r="L129" s="47">
        <f t="shared" si="54"/>
        <v>2</v>
      </c>
      <c r="M129" s="43">
        <f t="shared" si="56"/>
        <v>0</v>
      </c>
      <c r="N129" s="43">
        <f t="shared" si="57"/>
        <v>1000</v>
      </c>
      <c r="O129" s="30">
        <f t="shared" si="55"/>
        <v>1000</v>
      </c>
    </row>
    <row r="130" spans="1:15" s="4" customFormat="1" ht="19.5" customHeight="1">
      <c r="A130" s="33"/>
      <c r="B130" s="33"/>
      <c r="C130" s="32" t="s">
        <v>25</v>
      </c>
      <c r="D130" s="32"/>
      <c r="E130" s="23">
        <f>SUM(E122:E129)</f>
        <v>607</v>
      </c>
      <c r="F130" s="23">
        <f aca="true" t="shared" si="58" ref="F130:P130">SUM(F122:F129)</f>
        <v>97</v>
      </c>
      <c r="G130" s="23">
        <f t="shared" si="58"/>
        <v>34</v>
      </c>
      <c r="H130" s="23">
        <f t="shared" si="58"/>
        <v>19</v>
      </c>
      <c r="I130" s="23">
        <f t="shared" si="58"/>
        <v>0</v>
      </c>
      <c r="J130" s="23">
        <f t="shared" si="58"/>
        <v>8</v>
      </c>
      <c r="K130" s="23">
        <f t="shared" si="58"/>
        <v>11</v>
      </c>
      <c r="L130" s="23">
        <f t="shared" si="58"/>
        <v>169</v>
      </c>
      <c r="M130" s="23">
        <f t="shared" si="58"/>
        <v>60625</v>
      </c>
      <c r="N130" s="23">
        <f t="shared" si="58"/>
        <v>36250</v>
      </c>
      <c r="O130" s="23">
        <f t="shared" si="58"/>
        <v>96875</v>
      </c>
    </row>
    <row r="131" spans="1:15" s="3" customFormat="1" ht="19.5" customHeight="1">
      <c r="A131" s="33">
        <v>13</v>
      </c>
      <c r="B131" s="33" t="s">
        <v>148</v>
      </c>
      <c r="C131" s="30">
        <v>1</v>
      </c>
      <c r="D131" s="34" t="s">
        <v>149</v>
      </c>
      <c r="E131" s="29">
        <v>265</v>
      </c>
      <c r="F131" s="30">
        <v>42</v>
      </c>
      <c r="G131" s="29">
        <v>0</v>
      </c>
      <c r="H131" s="29">
        <v>0</v>
      </c>
      <c r="I131" s="29">
        <v>0</v>
      </c>
      <c r="J131" s="29">
        <v>2</v>
      </c>
      <c r="K131" s="29">
        <v>0</v>
      </c>
      <c r="L131" s="47">
        <f>SUM(F131:K131)</f>
        <v>44</v>
      </c>
      <c r="M131" s="43">
        <f>F131*625</f>
        <v>26250</v>
      </c>
      <c r="N131" s="43">
        <f>(G131+H131+I131+J131+K131)*625</f>
        <v>1250</v>
      </c>
      <c r="O131" s="30">
        <f>M131+N131</f>
        <v>27500</v>
      </c>
    </row>
    <row r="132" spans="1:15" s="3" customFormat="1" ht="19.5" customHeight="1">
      <c r="A132" s="33"/>
      <c r="B132" s="33"/>
      <c r="C132" s="30">
        <v>2</v>
      </c>
      <c r="D132" s="34" t="s">
        <v>150</v>
      </c>
      <c r="E132" s="29">
        <v>0</v>
      </c>
      <c r="F132" s="30">
        <f>E132*0.16</f>
        <v>0</v>
      </c>
      <c r="G132" s="29">
        <v>9</v>
      </c>
      <c r="H132" s="29">
        <v>1</v>
      </c>
      <c r="I132" s="29">
        <v>0</v>
      </c>
      <c r="J132" s="29">
        <v>0</v>
      </c>
      <c r="K132" s="29">
        <v>8</v>
      </c>
      <c r="L132" s="47">
        <f>SUM(F132:K132)</f>
        <v>18</v>
      </c>
      <c r="M132" s="43">
        <f>F132*500</f>
        <v>0</v>
      </c>
      <c r="N132" s="43">
        <f>(G132+H132+I132+J132+K132)*500</f>
        <v>9000</v>
      </c>
      <c r="O132" s="30">
        <f>M132+N132</f>
        <v>9000</v>
      </c>
    </row>
    <row r="133" spans="1:15" s="3" customFormat="1" ht="19.5" customHeight="1">
      <c r="A133" s="33"/>
      <c r="B133" s="33"/>
      <c r="C133" s="30">
        <v>3</v>
      </c>
      <c r="D133" s="34" t="s">
        <v>151</v>
      </c>
      <c r="E133" s="29">
        <v>0</v>
      </c>
      <c r="F133" s="30">
        <f>E133*0.16</f>
        <v>0</v>
      </c>
      <c r="G133" s="29">
        <v>5</v>
      </c>
      <c r="H133" s="29">
        <v>0</v>
      </c>
      <c r="I133" s="29">
        <v>0</v>
      </c>
      <c r="J133" s="29">
        <v>0</v>
      </c>
      <c r="K133" s="29">
        <v>1</v>
      </c>
      <c r="L133" s="47">
        <f>SUM(F133:K133)</f>
        <v>6</v>
      </c>
      <c r="M133" s="43">
        <f>F133*500</f>
        <v>0</v>
      </c>
      <c r="N133" s="43">
        <f>(G133+H133+I133+J133+K133)*500</f>
        <v>3000</v>
      </c>
      <c r="O133" s="30">
        <f>M133+N133</f>
        <v>3000</v>
      </c>
    </row>
    <row r="134" spans="1:15" s="3" customFormat="1" ht="19.5" customHeight="1">
      <c r="A134" s="33"/>
      <c r="B134" s="33"/>
      <c r="C134" s="30">
        <v>4</v>
      </c>
      <c r="D134" s="34" t="s">
        <v>152</v>
      </c>
      <c r="E134" s="29">
        <v>0</v>
      </c>
      <c r="F134" s="30">
        <f>E134*0.16</f>
        <v>0</v>
      </c>
      <c r="G134" s="29">
        <v>3</v>
      </c>
      <c r="H134" s="29">
        <v>0</v>
      </c>
      <c r="I134" s="29">
        <v>0</v>
      </c>
      <c r="J134" s="29">
        <v>0</v>
      </c>
      <c r="K134" s="29">
        <v>0</v>
      </c>
      <c r="L134" s="47">
        <f>SUM(F134:K134)</f>
        <v>3</v>
      </c>
      <c r="M134" s="43">
        <f>F134*500</f>
        <v>0</v>
      </c>
      <c r="N134" s="43">
        <f>(G134+H134+I134+J134+K134)*500</f>
        <v>1500</v>
      </c>
      <c r="O134" s="30">
        <f>M134+N134</f>
        <v>1500</v>
      </c>
    </row>
    <row r="135" spans="1:15" s="3" customFormat="1" ht="19.5" customHeight="1">
      <c r="A135" s="33"/>
      <c r="B135" s="33"/>
      <c r="C135" s="30">
        <v>5</v>
      </c>
      <c r="D135" s="34" t="s">
        <v>153</v>
      </c>
      <c r="E135" s="29">
        <v>0</v>
      </c>
      <c r="F135" s="30">
        <f>E135*0.16</f>
        <v>0</v>
      </c>
      <c r="G135" s="29">
        <v>0</v>
      </c>
      <c r="H135" s="29">
        <v>0</v>
      </c>
      <c r="I135" s="29">
        <v>0</v>
      </c>
      <c r="J135" s="29">
        <v>1</v>
      </c>
      <c r="K135" s="29">
        <v>1</v>
      </c>
      <c r="L135" s="47">
        <f>SUM(F135:K135)</f>
        <v>2</v>
      </c>
      <c r="M135" s="43">
        <f>F135*500</f>
        <v>0</v>
      </c>
      <c r="N135" s="43">
        <f>(G135+H135+I135+J135+K135)*500</f>
        <v>1000</v>
      </c>
      <c r="O135" s="30">
        <f>M135+N135</f>
        <v>1000</v>
      </c>
    </row>
    <row r="136" spans="1:15" s="4" customFormat="1" ht="19.5" customHeight="1">
      <c r="A136" s="33"/>
      <c r="B136" s="33"/>
      <c r="C136" s="32" t="s">
        <v>25</v>
      </c>
      <c r="D136" s="32"/>
      <c r="E136" s="23">
        <f>SUM(E131:E135)</f>
        <v>265</v>
      </c>
      <c r="F136" s="23">
        <f aca="true" t="shared" si="59" ref="F136:P136">SUM(F131:F135)</f>
        <v>42</v>
      </c>
      <c r="G136" s="23">
        <f t="shared" si="59"/>
        <v>17</v>
      </c>
      <c r="H136" s="23">
        <f t="shared" si="59"/>
        <v>1</v>
      </c>
      <c r="I136" s="23">
        <f t="shared" si="59"/>
        <v>0</v>
      </c>
      <c r="J136" s="23">
        <f t="shared" si="59"/>
        <v>3</v>
      </c>
      <c r="K136" s="23">
        <f t="shared" si="59"/>
        <v>10</v>
      </c>
      <c r="L136" s="23">
        <f t="shared" si="59"/>
        <v>73</v>
      </c>
      <c r="M136" s="23">
        <f t="shared" si="59"/>
        <v>26250</v>
      </c>
      <c r="N136" s="23">
        <f t="shared" si="59"/>
        <v>15750</v>
      </c>
      <c r="O136" s="23">
        <f t="shared" si="59"/>
        <v>42000</v>
      </c>
    </row>
    <row r="137" spans="1:15" s="3" customFormat="1" ht="19.5" customHeight="1">
      <c r="A137" s="33">
        <v>14</v>
      </c>
      <c r="B137" s="33" t="s">
        <v>154</v>
      </c>
      <c r="C137" s="30">
        <v>1</v>
      </c>
      <c r="D137" s="34" t="s">
        <v>155</v>
      </c>
      <c r="E137" s="29">
        <v>331</v>
      </c>
      <c r="F137" s="30">
        <v>52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47">
        <f aca="true" t="shared" si="60" ref="L137:L142">SUM(F137:K137)</f>
        <v>52</v>
      </c>
      <c r="M137" s="43">
        <f>F137*625</f>
        <v>32500</v>
      </c>
      <c r="N137" s="43">
        <f>(G137+H137+I137+J137+K137)*625</f>
        <v>0</v>
      </c>
      <c r="O137" s="30">
        <f aca="true" t="shared" si="61" ref="O137:O142">M137+N137</f>
        <v>32500</v>
      </c>
    </row>
    <row r="138" spans="1:15" s="3" customFormat="1" ht="19.5" customHeight="1">
      <c r="A138" s="33"/>
      <c r="B138" s="33"/>
      <c r="C138" s="30">
        <v>2</v>
      </c>
      <c r="D138" s="34" t="s">
        <v>156</v>
      </c>
      <c r="E138" s="29">
        <v>0</v>
      </c>
      <c r="F138" s="30">
        <f>E138*0.16</f>
        <v>0</v>
      </c>
      <c r="G138" s="29">
        <v>11</v>
      </c>
      <c r="H138" s="29">
        <v>2</v>
      </c>
      <c r="I138" s="29">
        <v>0</v>
      </c>
      <c r="J138" s="60">
        <v>2</v>
      </c>
      <c r="K138" s="60">
        <v>7</v>
      </c>
      <c r="L138" s="47">
        <f t="shared" si="60"/>
        <v>22</v>
      </c>
      <c r="M138" s="43">
        <f>F138*500</f>
        <v>0</v>
      </c>
      <c r="N138" s="43">
        <f>(G138+H138+I138+J138+K138)*500</f>
        <v>11000</v>
      </c>
      <c r="O138" s="30">
        <f t="shared" si="61"/>
        <v>11000</v>
      </c>
    </row>
    <row r="139" spans="1:15" s="3" customFormat="1" ht="19.5" customHeight="1">
      <c r="A139" s="33">
        <v>14</v>
      </c>
      <c r="B139" s="33" t="s">
        <v>154</v>
      </c>
      <c r="C139" s="30">
        <v>3</v>
      </c>
      <c r="D139" s="34" t="s">
        <v>157</v>
      </c>
      <c r="E139" s="29">
        <v>0</v>
      </c>
      <c r="F139" s="30">
        <f>E139*0.16</f>
        <v>0</v>
      </c>
      <c r="G139" s="29">
        <v>3</v>
      </c>
      <c r="H139" s="29">
        <v>0</v>
      </c>
      <c r="I139" s="29">
        <v>0</v>
      </c>
      <c r="J139" s="29">
        <v>0</v>
      </c>
      <c r="K139" s="60">
        <v>3</v>
      </c>
      <c r="L139" s="47">
        <f t="shared" si="60"/>
        <v>6</v>
      </c>
      <c r="M139" s="43">
        <f>F139*500</f>
        <v>0</v>
      </c>
      <c r="N139" s="43">
        <f>(G139+H139+I139+J139+K139)*500</f>
        <v>3000</v>
      </c>
      <c r="O139" s="30">
        <f t="shared" si="61"/>
        <v>3000</v>
      </c>
    </row>
    <row r="140" spans="1:15" s="3" customFormat="1" ht="19.5" customHeight="1">
      <c r="A140" s="33"/>
      <c r="B140" s="33"/>
      <c r="C140" s="30">
        <v>4</v>
      </c>
      <c r="D140" s="34" t="s">
        <v>158</v>
      </c>
      <c r="E140" s="29">
        <v>0</v>
      </c>
      <c r="F140" s="30">
        <f>E140*0.16</f>
        <v>0</v>
      </c>
      <c r="G140" s="29">
        <v>1</v>
      </c>
      <c r="H140" s="29">
        <v>0</v>
      </c>
      <c r="I140" s="29">
        <v>0</v>
      </c>
      <c r="J140" s="29">
        <v>0</v>
      </c>
      <c r="K140" s="60">
        <v>4</v>
      </c>
      <c r="L140" s="47">
        <f t="shared" si="60"/>
        <v>5</v>
      </c>
      <c r="M140" s="43">
        <f>F140*500</f>
        <v>0</v>
      </c>
      <c r="N140" s="43">
        <f>(G140+H140+I140+J140+K140)*500</f>
        <v>2500</v>
      </c>
      <c r="O140" s="30">
        <f t="shared" si="61"/>
        <v>2500</v>
      </c>
    </row>
    <row r="141" spans="1:15" s="3" customFormat="1" ht="19.5" customHeight="1">
      <c r="A141" s="33"/>
      <c r="B141" s="33"/>
      <c r="C141" s="30">
        <v>5</v>
      </c>
      <c r="D141" s="34" t="s">
        <v>159</v>
      </c>
      <c r="E141" s="29">
        <v>0</v>
      </c>
      <c r="F141" s="30">
        <f>E141*0.16</f>
        <v>0</v>
      </c>
      <c r="G141" s="29">
        <v>4</v>
      </c>
      <c r="H141" s="29">
        <v>0</v>
      </c>
      <c r="I141" s="29">
        <v>0</v>
      </c>
      <c r="J141" s="60">
        <v>1</v>
      </c>
      <c r="K141" s="29">
        <v>0</v>
      </c>
      <c r="L141" s="47">
        <f t="shared" si="60"/>
        <v>5</v>
      </c>
      <c r="M141" s="43">
        <f>F141*500</f>
        <v>0</v>
      </c>
      <c r="N141" s="43">
        <f>(G141+H141+I141+J141+K141)*500</f>
        <v>2500</v>
      </c>
      <c r="O141" s="30">
        <f t="shared" si="61"/>
        <v>2500</v>
      </c>
    </row>
    <row r="142" spans="1:15" s="3" customFormat="1" ht="19.5" customHeight="1">
      <c r="A142" s="33"/>
      <c r="B142" s="33"/>
      <c r="C142" s="30">
        <v>6</v>
      </c>
      <c r="D142" s="34" t="s">
        <v>160</v>
      </c>
      <c r="E142" s="29">
        <v>0</v>
      </c>
      <c r="F142" s="30">
        <f>E142*0.16</f>
        <v>0</v>
      </c>
      <c r="G142" s="29">
        <v>0</v>
      </c>
      <c r="H142" s="29">
        <v>0</v>
      </c>
      <c r="I142" s="29">
        <v>0</v>
      </c>
      <c r="J142" s="60">
        <v>1</v>
      </c>
      <c r="K142" s="29">
        <v>0</v>
      </c>
      <c r="L142" s="47">
        <f t="shared" si="60"/>
        <v>1</v>
      </c>
      <c r="M142" s="43">
        <f>F142*500</f>
        <v>0</v>
      </c>
      <c r="N142" s="43">
        <f>(G142+H142+I142+J142+K142)*500</f>
        <v>500</v>
      </c>
      <c r="O142" s="30">
        <f t="shared" si="61"/>
        <v>500</v>
      </c>
    </row>
    <row r="143" spans="1:15" s="4" customFormat="1" ht="19.5" customHeight="1">
      <c r="A143" s="33"/>
      <c r="B143" s="33"/>
      <c r="C143" s="32" t="s">
        <v>25</v>
      </c>
      <c r="D143" s="32"/>
      <c r="E143" s="23">
        <f>SUM(E137:E142)</f>
        <v>331</v>
      </c>
      <c r="F143" s="23">
        <f aca="true" t="shared" si="62" ref="F143:P143">SUM(F137:F142)</f>
        <v>52</v>
      </c>
      <c r="G143" s="23">
        <f t="shared" si="62"/>
        <v>19</v>
      </c>
      <c r="H143" s="23">
        <f t="shared" si="62"/>
        <v>2</v>
      </c>
      <c r="I143" s="23">
        <f t="shared" si="62"/>
        <v>0</v>
      </c>
      <c r="J143" s="23">
        <f t="shared" si="62"/>
        <v>4</v>
      </c>
      <c r="K143" s="23">
        <f t="shared" si="62"/>
        <v>14</v>
      </c>
      <c r="L143" s="23">
        <f t="shared" si="62"/>
        <v>91</v>
      </c>
      <c r="M143" s="23">
        <f t="shared" si="62"/>
        <v>32500</v>
      </c>
      <c r="N143" s="23">
        <f t="shared" si="62"/>
        <v>19500</v>
      </c>
      <c r="O143" s="23">
        <f t="shared" si="62"/>
        <v>52000</v>
      </c>
    </row>
    <row r="144" spans="1:15" s="3" customFormat="1" ht="19.5" customHeight="1">
      <c r="A144" s="33">
        <v>15</v>
      </c>
      <c r="B144" s="33" t="s">
        <v>161</v>
      </c>
      <c r="C144" s="30">
        <v>1</v>
      </c>
      <c r="D144" s="34" t="s">
        <v>162</v>
      </c>
      <c r="E144" s="29">
        <v>379</v>
      </c>
      <c r="F144" s="29">
        <v>60</v>
      </c>
      <c r="G144" s="29">
        <v>1</v>
      </c>
      <c r="H144" s="29">
        <v>0</v>
      </c>
      <c r="I144" s="29">
        <v>0</v>
      </c>
      <c r="J144" s="29">
        <v>0</v>
      </c>
      <c r="K144" s="29">
        <v>0</v>
      </c>
      <c r="L144" s="47">
        <f>SUM(F144:K144)</f>
        <v>61</v>
      </c>
      <c r="M144" s="43">
        <f>F144*625</f>
        <v>37500</v>
      </c>
      <c r="N144" s="43">
        <f>(G144+H144+I144+J144+K144)*625</f>
        <v>625</v>
      </c>
      <c r="O144" s="30">
        <f>M144+N144</f>
        <v>38125</v>
      </c>
    </row>
    <row r="145" spans="1:15" s="3" customFormat="1" ht="19.5" customHeight="1">
      <c r="A145" s="33"/>
      <c r="B145" s="33"/>
      <c r="C145" s="30">
        <v>2</v>
      </c>
      <c r="D145" s="34" t="s">
        <v>163</v>
      </c>
      <c r="E145" s="29">
        <v>396</v>
      </c>
      <c r="F145" s="29">
        <v>63</v>
      </c>
      <c r="G145" s="29">
        <v>0</v>
      </c>
      <c r="H145" s="29">
        <v>0</v>
      </c>
      <c r="I145" s="29">
        <v>0</v>
      </c>
      <c r="J145" s="29">
        <v>3</v>
      </c>
      <c r="K145" s="29">
        <v>0</v>
      </c>
      <c r="L145" s="47">
        <f aca="true" t="shared" si="63" ref="L145:L153">SUM(F145:K145)</f>
        <v>66</v>
      </c>
      <c r="M145" s="43">
        <f>F145*625</f>
        <v>39375</v>
      </c>
      <c r="N145" s="43">
        <f>(G145+H145+I145+J145+K145)*625</f>
        <v>1875</v>
      </c>
      <c r="O145" s="30">
        <f aca="true" t="shared" si="64" ref="O145:O153">M145+N145</f>
        <v>41250</v>
      </c>
    </row>
    <row r="146" spans="1:15" s="3" customFormat="1" ht="19.5" customHeight="1">
      <c r="A146" s="33"/>
      <c r="B146" s="33"/>
      <c r="C146" s="30">
        <v>3</v>
      </c>
      <c r="D146" s="34" t="s">
        <v>164</v>
      </c>
      <c r="E146" s="29">
        <v>0</v>
      </c>
      <c r="F146" s="29">
        <f aca="true" t="shared" si="65" ref="F145:F153">E146*0.16</f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47">
        <f t="shared" si="63"/>
        <v>0</v>
      </c>
      <c r="M146" s="43">
        <f>F146*500</f>
        <v>0</v>
      </c>
      <c r="N146" s="43">
        <f>(G146+H146+I146+J146+K146)*500</f>
        <v>0</v>
      </c>
      <c r="O146" s="30">
        <f t="shared" si="64"/>
        <v>0</v>
      </c>
    </row>
    <row r="147" spans="1:15" s="3" customFormat="1" ht="19.5" customHeight="1">
      <c r="A147" s="33"/>
      <c r="B147" s="33"/>
      <c r="C147" s="30">
        <v>4</v>
      </c>
      <c r="D147" s="34" t="s">
        <v>165</v>
      </c>
      <c r="E147" s="29">
        <v>0</v>
      </c>
      <c r="F147" s="29">
        <f t="shared" si="65"/>
        <v>0</v>
      </c>
      <c r="G147" s="29">
        <v>1</v>
      </c>
      <c r="H147" s="29">
        <v>0</v>
      </c>
      <c r="I147" s="29">
        <v>0</v>
      </c>
      <c r="J147" s="29">
        <v>1</v>
      </c>
      <c r="K147" s="29">
        <v>0</v>
      </c>
      <c r="L147" s="47">
        <f t="shared" si="63"/>
        <v>2</v>
      </c>
      <c r="M147" s="43">
        <f aca="true" t="shared" si="66" ref="M147:M153">F147*500</f>
        <v>0</v>
      </c>
      <c r="N147" s="43">
        <f aca="true" t="shared" si="67" ref="N147:N153">(G147+H147+I147+J147+K147)*500</f>
        <v>1000</v>
      </c>
      <c r="O147" s="30">
        <f t="shared" si="64"/>
        <v>1000</v>
      </c>
    </row>
    <row r="148" spans="1:15" s="3" customFormat="1" ht="19.5" customHeight="1">
      <c r="A148" s="33"/>
      <c r="B148" s="33"/>
      <c r="C148" s="30">
        <v>5</v>
      </c>
      <c r="D148" s="34" t="s">
        <v>166</v>
      </c>
      <c r="E148" s="29">
        <v>0</v>
      </c>
      <c r="F148" s="29">
        <f t="shared" si="65"/>
        <v>0</v>
      </c>
      <c r="G148" s="29">
        <v>0</v>
      </c>
      <c r="H148" s="29">
        <v>0</v>
      </c>
      <c r="I148" s="29">
        <v>0</v>
      </c>
      <c r="J148" s="29">
        <v>1</v>
      </c>
      <c r="K148" s="29">
        <v>0</v>
      </c>
      <c r="L148" s="47">
        <f t="shared" si="63"/>
        <v>1</v>
      </c>
      <c r="M148" s="43">
        <f t="shared" si="66"/>
        <v>0</v>
      </c>
      <c r="N148" s="43">
        <f t="shared" si="67"/>
        <v>500</v>
      </c>
      <c r="O148" s="30">
        <f t="shared" si="64"/>
        <v>500</v>
      </c>
    </row>
    <row r="149" spans="1:15" s="3" customFormat="1" ht="19.5" customHeight="1">
      <c r="A149" s="33"/>
      <c r="B149" s="33"/>
      <c r="C149" s="30">
        <v>6</v>
      </c>
      <c r="D149" s="34" t="s">
        <v>167</v>
      </c>
      <c r="E149" s="29">
        <v>0</v>
      </c>
      <c r="F149" s="29">
        <f t="shared" si="65"/>
        <v>0</v>
      </c>
      <c r="G149" s="29">
        <v>9</v>
      </c>
      <c r="H149" s="29">
        <v>7</v>
      </c>
      <c r="I149" s="29">
        <v>0</v>
      </c>
      <c r="J149" s="29">
        <v>0</v>
      </c>
      <c r="K149" s="29">
        <v>13</v>
      </c>
      <c r="L149" s="47">
        <f t="shared" si="63"/>
        <v>29</v>
      </c>
      <c r="M149" s="43">
        <f t="shared" si="66"/>
        <v>0</v>
      </c>
      <c r="N149" s="43">
        <f t="shared" si="67"/>
        <v>14500</v>
      </c>
      <c r="O149" s="30">
        <f t="shared" si="64"/>
        <v>14500</v>
      </c>
    </row>
    <row r="150" spans="1:15" s="3" customFormat="1" ht="19.5" customHeight="1">
      <c r="A150" s="33"/>
      <c r="B150" s="33"/>
      <c r="C150" s="30">
        <v>7</v>
      </c>
      <c r="D150" s="34" t="s">
        <v>168</v>
      </c>
      <c r="E150" s="29">
        <v>0</v>
      </c>
      <c r="F150" s="29">
        <f t="shared" si="65"/>
        <v>0</v>
      </c>
      <c r="G150" s="29">
        <v>10</v>
      </c>
      <c r="H150" s="29">
        <v>9</v>
      </c>
      <c r="I150" s="29">
        <v>0</v>
      </c>
      <c r="J150" s="29">
        <v>3</v>
      </c>
      <c r="K150" s="29">
        <v>16</v>
      </c>
      <c r="L150" s="47">
        <f t="shared" si="63"/>
        <v>38</v>
      </c>
      <c r="M150" s="43">
        <f t="shared" si="66"/>
        <v>0</v>
      </c>
      <c r="N150" s="43">
        <f t="shared" si="67"/>
        <v>19000</v>
      </c>
      <c r="O150" s="30">
        <f t="shared" si="64"/>
        <v>19000</v>
      </c>
    </row>
    <row r="151" spans="1:15" s="3" customFormat="1" ht="19.5" customHeight="1">
      <c r="A151" s="33"/>
      <c r="B151" s="33"/>
      <c r="C151" s="30">
        <v>8</v>
      </c>
      <c r="D151" s="34" t="s">
        <v>169</v>
      </c>
      <c r="E151" s="29">
        <v>0</v>
      </c>
      <c r="F151" s="29">
        <f t="shared" si="65"/>
        <v>0</v>
      </c>
      <c r="G151" s="29">
        <v>2</v>
      </c>
      <c r="H151" s="29">
        <v>1</v>
      </c>
      <c r="I151" s="29">
        <v>0</v>
      </c>
      <c r="J151" s="29">
        <v>1</v>
      </c>
      <c r="K151" s="29">
        <v>6</v>
      </c>
      <c r="L151" s="47">
        <f t="shared" si="63"/>
        <v>10</v>
      </c>
      <c r="M151" s="43">
        <f t="shared" si="66"/>
        <v>0</v>
      </c>
      <c r="N151" s="43">
        <f t="shared" si="67"/>
        <v>5000</v>
      </c>
      <c r="O151" s="30">
        <f t="shared" si="64"/>
        <v>5000</v>
      </c>
    </row>
    <row r="152" spans="1:15" s="3" customFormat="1" ht="19.5" customHeight="1">
      <c r="A152" s="33"/>
      <c r="B152" s="33"/>
      <c r="C152" s="30">
        <v>9</v>
      </c>
      <c r="D152" s="34" t="s">
        <v>170</v>
      </c>
      <c r="E152" s="29">
        <v>0</v>
      </c>
      <c r="F152" s="29">
        <f t="shared" si="65"/>
        <v>0</v>
      </c>
      <c r="G152" s="29">
        <v>0</v>
      </c>
      <c r="H152" s="29">
        <v>0</v>
      </c>
      <c r="I152" s="29">
        <v>0</v>
      </c>
      <c r="J152" s="29">
        <v>1</v>
      </c>
      <c r="K152" s="29">
        <v>0</v>
      </c>
      <c r="L152" s="47">
        <f t="shared" si="63"/>
        <v>1</v>
      </c>
      <c r="M152" s="43">
        <f t="shared" si="66"/>
        <v>0</v>
      </c>
      <c r="N152" s="43">
        <f t="shared" si="67"/>
        <v>500</v>
      </c>
      <c r="O152" s="30">
        <f t="shared" si="64"/>
        <v>500</v>
      </c>
    </row>
    <row r="153" spans="1:15" s="3" customFormat="1" ht="19.5" customHeight="1">
      <c r="A153" s="33"/>
      <c r="B153" s="33"/>
      <c r="C153" s="30">
        <v>10</v>
      </c>
      <c r="D153" s="34" t="s">
        <v>171</v>
      </c>
      <c r="E153" s="29">
        <v>0</v>
      </c>
      <c r="F153" s="29">
        <f t="shared" si="65"/>
        <v>0</v>
      </c>
      <c r="G153" s="29">
        <v>2</v>
      </c>
      <c r="H153" s="29">
        <v>3</v>
      </c>
      <c r="I153" s="29">
        <v>0</v>
      </c>
      <c r="J153" s="29">
        <v>0</v>
      </c>
      <c r="K153" s="29">
        <v>11</v>
      </c>
      <c r="L153" s="47">
        <f t="shared" si="63"/>
        <v>16</v>
      </c>
      <c r="M153" s="43">
        <f t="shared" si="66"/>
        <v>0</v>
      </c>
      <c r="N153" s="43">
        <f t="shared" si="67"/>
        <v>8000</v>
      </c>
      <c r="O153" s="30">
        <f t="shared" si="64"/>
        <v>8000</v>
      </c>
    </row>
    <row r="154" spans="1:15" s="4" customFormat="1" ht="19.5" customHeight="1">
      <c r="A154" s="33"/>
      <c r="B154" s="33"/>
      <c r="C154" s="32" t="s">
        <v>25</v>
      </c>
      <c r="D154" s="32"/>
      <c r="E154" s="23">
        <f>SUM(E144:E153)</f>
        <v>775</v>
      </c>
      <c r="F154" s="23">
        <f aca="true" t="shared" si="68" ref="F154:P154">SUM(F144:F153)</f>
        <v>123</v>
      </c>
      <c r="G154" s="23">
        <f t="shared" si="68"/>
        <v>25</v>
      </c>
      <c r="H154" s="23">
        <f t="shared" si="68"/>
        <v>20</v>
      </c>
      <c r="I154" s="23">
        <f t="shared" si="68"/>
        <v>0</v>
      </c>
      <c r="J154" s="23">
        <f t="shared" si="68"/>
        <v>10</v>
      </c>
      <c r="K154" s="23">
        <f t="shared" si="68"/>
        <v>46</v>
      </c>
      <c r="L154" s="23">
        <f t="shared" si="68"/>
        <v>224</v>
      </c>
      <c r="M154" s="23">
        <f t="shared" si="68"/>
        <v>76875</v>
      </c>
      <c r="N154" s="23">
        <f t="shared" si="68"/>
        <v>51000</v>
      </c>
      <c r="O154" s="23">
        <f t="shared" si="68"/>
        <v>127875</v>
      </c>
    </row>
    <row r="155" spans="1:15" s="3" customFormat="1" ht="19.5" customHeight="1">
      <c r="A155" s="33">
        <v>16</v>
      </c>
      <c r="B155" s="33" t="s">
        <v>172</v>
      </c>
      <c r="C155" s="30">
        <v>1</v>
      </c>
      <c r="D155" s="34" t="s">
        <v>173</v>
      </c>
      <c r="E155" s="29">
        <v>0</v>
      </c>
      <c r="F155" s="30">
        <f>E155*0.16</f>
        <v>0</v>
      </c>
      <c r="G155" s="29">
        <v>7</v>
      </c>
      <c r="H155" s="29">
        <v>4</v>
      </c>
      <c r="I155" s="29">
        <v>0</v>
      </c>
      <c r="J155" s="29">
        <v>1</v>
      </c>
      <c r="K155" s="29">
        <v>4</v>
      </c>
      <c r="L155" s="47">
        <f>SUM(F155:K155)</f>
        <v>16</v>
      </c>
      <c r="M155" s="43">
        <f>F155*500</f>
        <v>0</v>
      </c>
      <c r="N155" s="43">
        <f>(G155+H155+I155+J155+K155)*500</f>
        <v>8000</v>
      </c>
      <c r="O155" s="30">
        <f>M155+N155</f>
        <v>8000</v>
      </c>
    </row>
    <row r="156" spans="1:15" s="3" customFormat="1" ht="19.5" customHeight="1">
      <c r="A156" s="33"/>
      <c r="B156" s="33"/>
      <c r="C156" s="30">
        <v>2</v>
      </c>
      <c r="D156" s="34" t="s">
        <v>174</v>
      </c>
      <c r="E156" s="29">
        <v>240</v>
      </c>
      <c r="F156" s="30">
        <v>38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47">
        <f aca="true" t="shared" si="69" ref="L156:L164">SUM(F156:K156)</f>
        <v>38</v>
      </c>
      <c r="M156" s="43">
        <f>F156*625</f>
        <v>23750</v>
      </c>
      <c r="N156" s="43">
        <f>(G156+H156+I156+J156+K156)*625</f>
        <v>0</v>
      </c>
      <c r="O156" s="30">
        <f aca="true" t="shared" si="70" ref="O156:O164">M156+N156</f>
        <v>23750</v>
      </c>
    </row>
    <row r="157" spans="1:15" s="3" customFormat="1" ht="19.5" customHeight="1">
      <c r="A157" s="33"/>
      <c r="B157" s="33"/>
      <c r="C157" s="30">
        <v>3</v>
      </c>
      <c r="D157" s="34" t="s">
        <v>175</v>
      </c>
      <c r="E157" s="29">
        <v>682</v>
      </c>
      <c r="F157" s="30">
        <v>109</v>
      </c>
      <c r="G157" s="29">
        <v>3</v>
      </c>
      <c r="H157" s="29">
        <v>0</v>
      </c>
      <c r="I157" s="29">
        <v>0</v>
      </c>
      <c r="J157" s="29">
        <v>0</v>
      </c>
      <c r="K157" s="29">
        <v>2</v>
      </c>
      <c r="L157" s="47">
        <f t="shared" si="69"/>
        <v>114</v>
      </c>
      <c r="M157" s="43">
        <f>F157*625</f>
        <v>68125</v>
      </c>
      <c r="N157" s="43">
        <f>(G157+H157+I157+J157+K157)*625</f>
        <v>3125</v>
      </c>
      <c r="O157" s="30">
        <f t="shared" si="70"/>
        <v>71250</v>
      </c>
    </row>
    <row r="158" spans="1:15" s="3" customFormat="1" ht="19.5" customHeight="1">
      <c r="A158" s="33"/>
      <c r="B158" s="33"/>
      <c r="C158" s="30">
        <v>4</v>
      </c>
      <c r="D158" s="34" t="s">
        <v>176</v>
      </c>
      <c r="E158" s="29">
        <v>0</v>
      </c>
      <c r="F158" s="30">
        <f aca="true" t="shared" si="71" ref="F156:F164">E158*0.16</f>
        <v>0</v>
      </c>
      <c r="G158" s="29">
        <v>4</v>
      </c>
      <c r="H158" s="29">
        <v>1</v>
      </c>
      <c r="I158" s="29">
        <v>0</v>
      </c>
      <c r="J158" s="29">
        <v>4</v>
      </c>
      <c r="K158" s="29">
        <v>13</v>
      </c>
      <c r="L158" s="47">
        <f t="shared" si="69"/>
        <v>22</v>
      </c>
      <c r="M158" s="43">
        <f aca="true" t="shared" si="72" ref="M156:M164">F158*500</f>
        <v>0</v>
      </c>
      <c r="N158" s="43">
        <f aca="true" t="shared" si="73" ref="N156:N164">(G158+H158+I158+J158+K158)*500</f>
        <v>11000</v>
      </c>
      <c r="O158" s="30">
        <f t="shared" si="70"/>
        <v>11000</v>
      </c>
    </row>
    <row r="159" spans="1:15" s="3" customFormat="1" ht="19.5" customHeight="1">
      <c r="A159" s="33"/>
      <c r="B159" s="33"/>
      <c r="C159" s="30">
        <v>5</v>
      </c>
      <c r="D159" s="34" t="s">
        <v>177</v>
      </c>
      <c r="E159" s="29">
        <v>0</v>
      </c>
      <c r="F159" s="30">
        <f t="shared" si="71"/>
        <v>0</v>
      </c>
      <c r="G159" s="29">
        <v>6</v>
      </c>
      <c r="H159" s="29">
        <v>5</v>
      </c>
      <c r="I159" s="29">
        <v>0</v>
      </c>
      <c r="J159" s="29">
        <v>2</v>
      </c>
      <c r="K159" s="29">
        <v>1</v>
      </c>
      <c r="L159" s="47">
        <f t="shared" si="69"/>
        <v>14</v>
      </c>
      <c r="M159" s="43">
        <f t="shared" si="72"/>
        <v>0</v>
      </c>
      <c r="N159" s="43">
        <f t="shared" si="73"/>
        <v>7000</v>
      </c>
      <c r="O159" s="30">
        <f t="shared" si="70"/>
        <v>7000</v>
      </c>
    </row>
    <row r="160" spans="1:15" s="3" customFormat="1" ht="19.5" customHeight="1">
      <c r="A160" s="33"/>
      <c r="B160" s="33"/>
      <c r="C160" s="30">
        <v>6</v>
      </c>
      <c r="D160" s="34" t="s">
        <v>178</v>
      </c>
      <c r="E160" s="29">
        <v>0</v>
      </c>
      <c r="F160" s="30">
        <f t="shared" si="71"/>
        <v>0</v>
      </c>
      <c r="G160" s="29">
        <v>22</v>
      </c>
      <c r="H160" s="29">
        <v>2</v>
      </c>
      <c r="I160" s="29">
        <v>0</v>
      </c>
      <c r="J160" s="29">
        <v>0</v>
      </c>
      <c r="K160" s="29">
        <v>3</v>
      </c>
      <c r="L160" s="47">
        <f t="shared" si="69"/>
        <v>27</v>
      </c>
      <c r="M160" s="43">
        <f t="shared" si="72"/>
        <v>0</v>
      </c>
      <c r="N160" s="43">
        <f t="shared" si="73"/>
        <v>13500</v>
      </c>
      <c r="O160" s="30">
        <f t="shared" si="70"/>
        <v>13500</v>
      </c>
    </row>
    <row r="161" spans="1:15" s="3" customFormat="1" ht="19.5" customHeight="1">
      <c r="A161" s="33">
        <v>16</v>
      </c>
      <c r="B161" s="33" t="s">
        <v>172</v>
      </c>
      <c r="C161" s="30">
        <v>7</v>
      </c>
      <c r="D161" s="34" t="s">
        <v>179</v>
      </c>
      <c r="E161" s="29">
        <v>0</v>
      </c>
      <c r="F161" s="30">
        <f t="shared" si="71"/>
        <v>0</v>
      </c>
      <c r="G161" s="29">
        <v>12</v>
      </c>
      <c r="H161" s="29">
        <v>2</v>
      </c>
      <c r="I161" s="29">
        <v>0</v>
      </c>
      <c r="J161" s="29">
        <v>1</v>
      </c>
      <c r="K161" s="29">
        <v>13</v>
      </c>
      <c r="L161" s="47">
        <f t="shared" si="69"/>
        <v>28</v>
      </c>
      <c r="M161" s="43">
        <f t="shared" si="72"/>
        <v>0</v>
      </c>
      <c r="N161" s="43">
        <f t="shared" si="73"/>
        <v>14000</v>
      </c>
      <c r="O161" s="30">
        <f t="shared" si="70"/>
        <v>14000</v>
      </c>
    </row>
    <row r="162" spans="1:15" s="3" customFormat="1" ht="19.5" customHeight="1">
      <c r="A162" s="33"/>
      <c r="B162" s="33"/>
      <c r="C162" s="30">
        <v>8</v>
      </c>
      <c r="D162" s="34" t="s">
        <v>180</v>
      </c>
      <c r="E162" s="29">
        <v>0</v>
      </c>
      <c r="F162" s="30">
        <f t="shared" si="71"/>
        <v>0</v>
      </c>
      <c r="G162" s="29">
        <v>15</v>
      </c>
      <c r="H162" s="29">
        <v>3</v>
      </c>
      <c r="I162" s="29">
        <v>0</v>
      </c>
      <c r="J162" s="29">
        <v>4</v>
      </c>
      <c r="K162" s="29">
        <v>16</v>
      </c>
      <c r="L162" s="47">
        <f t="shared" si="69"/>
        <v>38</v>
      </c>
      <c r="M162" s="43">
        <f t="shared" si="72"/>
        <v>0</v>
      </c>
      <c r="N162" s="43">
        <f t="shared" si="73"/>
        <v>19000</v>
      </c>
      <c r="O162" s="30">
        <f t="shared" si="70"/>
        <v>19000</v>
      </c>
    </row>
    <row r="163" spans="1:15" s="3" customFormat="1" ht="19.5" customHeight="1">
      <c r="A163" s="33"/>
      <c r="B163" s="33"/>
      <c r="C163" s="30">
        <v>9</v>
      </c>
      <c r="D163" s="34" t="s">
        <v>181</v>
      </c>
      <c r="E163" s="29">
        <v>0</v>
      </c>
      <c r="F163" s="30">
        <f t="shared" si="71"/>
        <v>0</v>
      </c>
      <c r="G163" s="29">
        <v>1</v>
      </c>
      <c r="H163" s="29">
        <v>3</v>
      </c>
      <c r="I163" s="29">
        <v>0</v>
      </c>
      <c r="J163" s="29">
        <v>3</v>
      </c>
      <c r="K163" s="29">
        <v>5</v>
      </c>
      <c r="L163" s="47">
        <f t="shared" si="69"/>
        <v>12</v>
      </c>
      <c r="M163" s="43">
        <f t="shared" si="72"/>
        <v>0</v>
      </c>
      <c r="N163" s="43">
        <f t="shared" si="73"/>
        <v>6000</v>
      </c>
      <c r="O163" s="30">
        <f t="shared" si="70"/>
        <v>6000</v>
      </c>
    </row>
    <row r="164" spans="1:15" s="3" customFormat="1" ht="19.5" customHeight="1">
      <c r="A164" s="33"/>
      <c r="B164" s="33"/>
      <c r="C164" s="30">
        <v>10</v>
      </c>
      <c r="D164" s="34" t="s">
        <v>182</v>
      </c>
      <c r="E164" s="29">
        <v>0</v>
      </c>
      <c r="F164" s="30">
        <f t="shared" si="71"/>
        <v>0</v>
      </c>
      <c r="G164" s="29">
        <v>6</v>
      </c>
      <c r="H164" s="29">
        <v>2</v>
      </c>
      <c r="I164" s="29">
        <v>0</v>
      </c>
      <c r="J164" s="29">
        <v>0</v>
      </c>
      <c r="K164" s="29">
        <v>0</v>
      </c>
      <c r="L164" s="47">
        <f t="shared" si="69"/>
        <v>8</v>
      </c>
      <c r="M164" s="43">
        <f t="shared" si="72"/>
        <v>0</v>
      </c>
      <c r="N164" s="43">
        <f t="shared" si="73"/>
        <v>4000</v>
      </c>
      <c r="O164" s="30">
        <f t="shared" si="70"/>
        <v>4000</v>
      </c>
    </row>
    <row r="165" spans="1:15" s="4" customFormat="1" ht="19.5" customHeight="1">
      <c r="A165" s="33"/>
      <c r="B165" s="33"/>
      <c r="C165" s="32" t="s">
        <v>25</v>
      </c>
      <c r="D165" s="32"/>
      <c r="E165" s="23">
        <f>SUM(E155:E164)</f>
        <v>922</v>
      </c>
      <c r="F165" s="23">
        <f aca="true" t="shared" si="74" ref="F165:P165">SUM(F155:F164)</f>
        <v>147</v>
      </c>
      <c r="G165" s="23">
        <f t="shared" si="74"/>
        <v>76</v>
      </c>
      <c r="H165" s="23">
        <f t="shared" si="74"/>
        <v>22</v>
      </c>
      <c r="I165" s="23">
        <f t="shared" si="74"/>
        <v>0</v>
      </c>
      <c r="J165" s="23">
        <f t="shared" si="74"/>
        <v>15</v>
      </c>
      <c r="K165" s="23">
        <f t="shared" si="74"/>
        <v>57</v>
      </c>
      <c r="L165" s="23">
        <f t="shared" si="74"/>
        <v>317</v>
      </c>
      <c r="M165" s="23">
        <f t="shared" si="74"/>
        <v>91875</v>
      </c>
      <c r="N165" s="23">
        <f t="shared" si="74"/>
        <v>85625</v>
      </c>
      <c r="O165" s="23">
        <f t="shared" si="74"/>
        <v>177500</v>
      </c>
    </row>
    <row r="166" spans="1:15" s="3" customFormat="1" ht="19.5" customHeight="1">
      <c r="A166" s="33">
        <v>17</v>
      </c>
      <c r="B166" s="52" t="s">
        <v>183</v>
      </c>
      <c r="C166" s="30">
        <v>1</v>
      </c>
      <c r="D166" s="34" t="s">
        <v>184</v>
      </c>
      <c r="E166" s="29">
        <v>0</v>
      </c>
      <c r="F166" s="30">
        <v>0</v>
      </c>
      <c r="G166" s="51">
        <v>15</v>
      </c>
      <c r="H166" s="51">
        <v>2</v>
      </c>
      <c r="I166" s="51">
        <v>1</v>
      </c>
      <c r="J166" s="51">
        <v>1</v>
      </c>
      <c r="K166" s="60">
        <v>1</v>
      </c>
      <c r="L166" s="51">
        <f>SUM(F166:K166)</f>
        <v>20</v>
      </c>
      <c r="M166" s="43">
        <v>0</v>
      </c>
      <c r="N166" s="43">
        <f>(G166+H166+I166+J166+K166)*500</f>
        <v>10000</v>
      </c>
      <c r="O166" s="30">
        <f>M166+N166</f>
        <v>10000</v>
      </c>
    </row>
    <row r="167" spans="1:15" s="4" customFormat="1" ht="19.5" customHeight="1">
      <c r="A167" s="33"/>
      <c r="B167" s="52"/>
      <c r="C167" s="53" t="s">
        <v>25</v>
      </c>
      <c r="D167" s="54"/>
      <c r="E167" s="23">
        <f>SUM(E166:E166)</f>
        <v>0</v>
      </c>
      <c r="F167" s="23">
        <f aca="true" t="shared" si="75" ref="F167:P167">SUM(F166:F166)</f>
        <v>0</v>
      </c>
      <c r="G167" s="23">
        <f t="shared" si="75"/>
        <v>15</v>
      </c>
      <c r="H167" s="23">
        <f t="shared" si="75"/>
        <v>2</v>
      </c>
      <c r="I167" s="23">
        <f t="shared" si="75"/>
        <v>1</v>
      </c>
      <c r="J167" s="23">
        <f t="shared" si="75"/>
        <v>1</v>
      </c>
      <c r="K167" s="23">
        <f t="shared" si="75"/>
        <v>1</v>
      </c>
      <c r="L167" s="23">
        <f t="shared" si="75"/>
        <v>20</v>
      </c>
      <c r="M167" s="23">
        <f t="shared" si="75"/>
        <v>0</v>
      </c>
      <c r="N167" s="23">
        <f t="shared" si="75"/>
        <v>10000</v>
      </c>
      <c r="O167" s="23">
        <f t="shared" si="75"/>
        <v>10000</v>
      </c>
    </row>
    <row r="168" spans="1:15" s="3" customFormat="1" ht="19.5" customHeight="1">
      <c r="A168" s="33">
        <v>18</v>
      </c>
      <c r="B168" s="33" t="s">
        <v>185</v>
      </c>
      <c r="C168" s="30">
        <v>1</v>
      </c>
      <c r="D168" s="34" t="s">
        <v>186</v>
      </c>
      <c r="E168" s="29">
        <v>0</v>
      </c>
      <c r="F168" s="30">
        <f>E168*0.16</f>
        <v>0</v>
      </c>
      <c r="G168" s="30">
        <v>107</v>
      </c>
      <c r="H168" s="30">
        <v>15</v>
      </c>
      <c r="I168" s="30">
        <v>4</v>
      </c>
      <c r="J168" s="30">
        <v>11</v>
      </c>
      <c r="K168" s="30">
        <v>5</v>
      </c>
      <c r="L168" s="36">
        <f>SUM(F168:K168)</f>
        <v>142</v>
      </c>
      <c r="M168" s="43">
        <f>F168*625</f>
        <v>0</v>
      </c>
      <c r="N168" s="43">
        <f>(G168+H168+I168+J168+K168)*625</f>
        <v>88750</v>
      </c>
      <c r="O168" s="30">
        <f>M168+N168</f>
        <v>88750</v>
      </c>
    </row>
    <row r="169" spans="1:15" s="3" customFormat="1" ht="19.5" customHeight="1">
      <c r="A169" s="33"/>
      <c r="B169" s="33"/>
      <c r="C169" s="30">
        <v>2</v>
      </c>
      <c r="D169" s="34" t="s">
        <v>187</v>
      </c>
      <c r="E169" s="29">
        <v>0</v>
      </c>
      <c r="F169" s="30">
        <f aca="true" t="shared" si="76" ref="F169:F177">E169*0.16</f>
        <v>0</v>
      </c>
      <c r="G169" s="30">
        <v>41</v>
      </c>
      <c r="H169" s="30">
        <v>9</v>
      </c>
      <c r="I169" s="30">
        <v>0</v>
      </c>
      <c r="J169" s="30">
        <v>4</v>
      </c>
      <c r="K169" s="30">
        <v>4</v>
      </c>
      <c r="L169" s="36">
        <f aca="true" t="shared" si="77" ref="L169:L177">SUM(F169:K169)</f>
        <v>58</v>
      </c>
      <c r="M169" s="43">
        <f>F169*500</f>
        <v>0</v>
      </c>
      <c r="N169" s="43">
        <f>(G169+H169+I169+J169+K169)*500</f>
        <v>29000</v>
      </c>
      <c r="O169" s="30">
        <f aca="true" t="shared" si="78" ref="O169:O177">M169+N169</f>
        <v>29000</v>
      </c>
    </row>
    <row r="170" spans="1:15" s="3" customFormat="1" ht="19.5" customHeight="1">
      <c r="A170" s="33"/>
      <c r="B170" s="33"/>
      <c r="C170" s="30">
        <v>3</v>
      </c>
      <c r="D170" s="34" t="s">
        <v>188</v>
      </c>
      <c r="E170" s="29">
        <v>0</v>
      </c>
      <c r="F170" s="30">
        <f t="shared" si="76"/>
        <v>0</v>
      </c>
      <c r="G170" s="30">
        <v>27</v>
      </c>
      <c r="H170" s="30">
        <v>1</v>
      </c>
      <c r="I170" s="30">
        <v>0</v>
      </c>
      <c r="J170" s="30">
        <v>1</v>
      </c>
      <c r="K170" s="30">
        <v>6</v>
      </c>
      <c r="L170" s="36">
        <f t="shared" si="77"/>
        <v>35</v>
      </c>
      <c r="M170" s="43">
        <f aca="true" t="shared" si="79" ref="M170:M177">F170*500</f>
        <v>0</v>
      </c>
      <c r="N170" s="43">
        <f aca="true" t="shared" si="80" ref="N170:N177">(G170+H170+I170+J170+K170)*500</f>
        <v>17500</v>
      </c>
      <c r="O170" s="30">
        <f t="shared" si="78"/>
        <v>17500</v>
      </c>
    </row>
    <row r="171" spans="1:15" s="3" customFormat="1" ht="19.5" customHeight="1">
      <c r="A171" s="33"/>
      <c r="B171" s="33"/>
      <c r="C171" s="30">
        <v>4</v>
      </c>
      <c r="D171" s="34" t="s">
        <v>189</v>
      </c>
      <c r="E171" s="29">
        <v>0</v>
      </c>
      <c r="F171" s="30">
        <f t="shared" si="76"/>
        <v>0</v>
      </c>
      <c r="G171" s="30">
        <v>36</v>
      </c>
      <c r="H171" s="30">
        <v>7</v>
      </c>
      <c r="I171" s="30">
        <v>2</v>
      </c>
      <c r="J171" s="30">
        <v>6</v>
      </c>
      <c r="K171" s="30">
        <v>3</v>
      </c>
      <c r="L171" s="36">
        <f t="shared" si="77"/>
        <v>54</v>
      </c>
      <c r="M171" s="43">
        <f t="shared" si="79"/>
        <v>0</v>
      </c>
      <c r="N171" s="43">
        <f t="shared" si="80"/>
        <v>27000</v>
      </c>
      <c r="O171" s="30">
        <f t="shared" si="78"/>
        <v>27000</v>
      </c>
    </row>
    <row r="172" spans="1:15" s="3" customFormat="1" ht="19.5" customHeight="1">
      <c r="A172" s="33"/>
      <c r="B172" s="33"/>
      <c r="C172" s="30">
        <v>5</v>
      </c>
      <c r="D172" s="34" t="s">
        <v>190</v>
      </c>
      <c r="E172" s="29">
        <v>0</v>
      </c>
      <c r="F172" s="30">
        <f t="shared" si="76"/>
        <v>0</v>
      </c>
      <c r="G172" s="30">
        <v>34</v>
      </c>
      <c r="H172" s="30">
        <v>5</v>
      </c>
      <c r="I172" s="30">
        <v>0</v>
      </c>
      <c r="J172" s="30">
        <v>2</v>
      </c>
      <c r="K172" s="30">
        <v>1</v>
      </c>
      <c r="L172" s="36">
        <f t="shared" si="77"/>
        <v>42</v>
      </c>
      <c r="M172" s="43">
        <f t="shared" si="79"/>
        <v>0</v>
      </c>
      <c r="N172" s="43">
        <f t="shared" si="80"/>
        <v>21000</v>
      </c>
      <c r="O172" s="30">
        <f t="shared" si="78"/>
        <v>21000</v>
      </c>
    </row>
    <row r="173" spans="1:15" s="3" customFormat="1" ht="19.5" customHeight="1">
      <c r="A173" s="33"/>
      <c r="B173" s="33"/>
      <c r="C173" s="30">
        <v>6</v>
      </c>
      <c r="D173" s="34" t="s">
        <v>191</v>
      </c>
      <c r="E173" s="29">
        <v>0</v>
      </c>
      <c r="F173" s="30">
        <f t="shared" si="76"/>
        <v>0</v>
      </c>
      <c r="G173" s="30">
        <v>33</v>
      </c>
      <c r="H173" s="30">
        <v>4</v>
      </c>
      <c r="I173" s="30">
        <v>1</v>
      </c>
      <c r="J173" s="30">
        <v>5</v>
      </c>
      <c r="K173" s="30">
        <v>16</v>
      </c>
      <c r="L173" s="36">
        <f t="shared" si="77"/>
        <v>59</v>
      </c>
      <c r="M173" s="43">
        <f t="shared" si="79"/>
        <v>0</v>
      </c>
      <c r="N173" s="43">
        <f t="shared" si="80"/>
        <v>29500</v>
      </c>
      <c r="O173" s="30">
        <f t="shared" si="78"/>
        <v>29500</v>
      </c>
    </row>
    <row r="174" spans="1:15" s="3" customFormat="1" ht="19.5" customHeight="1">
      <c r="A174" s="33"/>
      <c r="B174" s="33"/>
      <c r="C174" s="30">
        <v>7</v>
      </c>
      <c r="D174" s="34" t="s">
        <v>192</v>
      </c>
      <c r="E174" s="29">
        <v>0</v>
      </c>
      <c r="F174" s="30">
        <f t="shared" si="76"/>
        <v>0</v>
      </c>
      <c r="G174" s="30">
        <v>130</v>
      </c>
      <c r="H174" s="30">
        <v>5</v>
      </c>
      <c r="I174" s="30">
        <v>0</v>
      </c>
      <c r="J174" s="30">
        <v>6</v>
      </c>
      <c r="K174" s="30">
        <v>23</v>
      </c>
      <c r="L174" s="36">
        <f t="shared" si="77"/>
        <v>164</v>
      </c>
      <c r="M174" s="43">
        <f t="shared" si="79"/>
        <v>0</v>
      </c>
      <c r="N174" s="43">
        <f t="shared" si="80"/>
        <v>82000</v>
      </c>
      <c r="O174" s="30">
        <f t="shared" si="78"/>
        <v>82000</v>
      </c>
    </row>
    <row r="175" spans="1:15" s="3" customFormat="1" ht="19.5" customHeight="1">
      <c r="A175" s="33"/>
      <c r="B175" s="33"/>
      <c r="C175" s="30">
        <v>8</v>
      </c>
      <c r="D175" s="34" t="s">
        <v>193</v>
      </c>
      <c r="E175" s="29">
        <v>0</v>
      </c>
      <c r="F175" s="30">
        <f t="shared" si="76"/>
        <v>0</v>
      </c>
      <c r="G175" s="30">
        <v>53</v>
      </c>
      <c r="H175" s="30">
        <v>3</v>
      </c>
      <c r="I175" s="30">
        <v>0</v>
      </c>
      <c r="J175" s="30">
        <v>2</v>
      </c>
      <c r="K175" s="30">
        <v>5</v>
      </c>
      <c r="L175" s="36">
        <f t="shared" si="77"/>
        <v>63</v>
      </c>
      <c r="M175" s="43">
        <f t="shared" si="79"/>
        <v>0</v>
      </c>
      <c r="N175" s="43">
        <f t="shared" si="80"/>
        <v>31500</v>
      </c>
      <c r="O175" s="30">
        <f t="shared" si="78"/>
        <v>31500</v>
      </c>
    </row>
    <row r="176" spans="1:15" s="3" customFormat="1" ht="19.5" customHeight="1">
      <c r="A176" s="33"/>
      <c r="B176" s="33"/>
      <c r="C176" s="30">
        <v>9</v>
      </c>
      <c r="D176" s="34" t="s">
        <v>194</v>
      </c>
      <c r="E176" s="29">
        <v>0</v>
      </c>
      <c r="F176" s="30">
        <f t="shared" si="76"/>
        <v>0</v>
      </c>
      <c r="G176" s="30">
        <v>32</v>
      </c>
      <c r="H176" s="30">
        <v>9</v>
      </c>
      <c r="I176" s="30">
        <v>0</v>
      </c>
      <c r="J176" s="30">
        <v>5</v>
      </c>
      <c r="K176" s="30">
        <v>8</v>
      </c>
      <c r="L176" s="36">
        <f t="shared" si="77"/>
        <v>54</v>
      </c>
      <c r="M176" s="43">
        <f>F176*625</f>
        <v>0</v>
      </c>
      <c r="N176" s="43">
        <f>(G176+H176+I176+J176+K176)*625</f>
        <v>33750</v>
      </c>
      <c r="O176" s="30">
        <f t="shared" si="78"/>
        <v>33750</v>
      </c>
    </row>
    <row r="177" spans="1:15" s="3" customFormat="1" ht="19.5" customHeight="1">
      <c r="A177" s="33"/>
      <c r="B177" s="33"/>
      <c r="C177" s="30">
        <v>10</v>
      </c>
      <c r="D177" s="34" t="s">
        <v>195</v>
      </c>
      <c r="E177" s="29">
        <v>0</v>
      </c>
      <c r="F177" s="30">
        <f t="shared" si="76"/>
        <v>0</v>
      </c>
      <c r="G177" s="30">
        <v>17</v>
      </c>
      <c r="H177" s="30">
        <v>2</v>
      </c>
      <c r="I177" s="30">
        <v>1</v>
      </c>
      <c r="J177" s="30">
        <v>4</v>
      </c>
      <c r="K177" s="30">
        <v>7</v>
      </c>
      <c r="L177" s="36">
        <f t="shared" si="77"/>
        <v>31</v>
      </c>
      <c r="M177" s="43">
        <f t="shared" si="79"/>
        <v>0</v>
      </c>
      <c r="N177" s="43">
        <f t="shared" si="80"/>
        <v>15500</v>
      </c>
      <c r="O177" s="30">
        <f t="shared" si="78"/>
        <v>15500</v>
      </c>
    </row>
    <row r="178" spans="1:15" s="4" customFormat="1" ht="19.5" customHeight="1">
      <c r="A178" s="33"/>
      <c r="B178" s="33"/>
      <c r="C178" s="32" t="s">
        <v>25</v>
      </c>
      <c r="D178" s="32"/>
      <c r="E178" s="23">
        <f>SUM(E168:E177)</f>
        <v>0</v>
      </c>
      <c r="F178" s="23">
        <f aca="true" t="shared" si="81" ref="F178:P178">SUM(F168:F177)</f>
        <v>0</v>
      </c>
      <c r="G178" s="23">
        <f t="shared" si="81"/>
        <v>510</v>
      </c>
      <c r="H178" s="23">
        <f t="shared" si="81"/>
        <v>60</v>
      </c>
      <c r="I178" s="23">
        <f t="shared" si="81"/>
        <v>8</v>
      </c>
      <c r="J178" s="23">
        <f t="shared" si="81"/>
        <v>46</v>
      </c>
      <c r="K178" s="23">
        <f t="shared" si="81"/>
        <v>78</v>
      </c>
      <c r="L178" s="23">
        <f t="shared" si="81"/>
        <v>702</v>
      </c>
      <c r="M178" s="23">
        <f t="shared" si="81"/>
        <v>0</v>
      </c>
      <c r="N178" s="23">
        <f t="shared" si="81"/>
        <v>375500</v>
      </c>
      <c r="O178" s="23">
        <f t="shared" si="81"/>
        <v>375500</v>
      </c>
    </row>
    <row r="179" spans="1:15" s="3" customFormat="1" ht="19.5" customHeight="1">
      <c r="A179" s="33">
        <v>19</v>
      </c>
      <c r="B179" s="33" t="s">
        <v>196</v>
      </c>
      <c r="C179" s="30">
        <v>1</v>
      </c>
      <c r="D179" s="34" t="s">
        <v>197</v>
      </c>
      <c r="E179" s="29">
        <v>0</v>
      </c>
      <c r="F179" s="30">
        <f>E179*0.16</f>
        <v>0</v>
      </c>
      <c r="G179" s="43">
        <v>50</v>
      </c>
      <c r="H179" s="43">
        <v>10</v>
      </c>
      <c r="I179" s="43">
        <v>0</v>
      </c>
      <c r="J179" s="43">
        <v>8</v>
      </c>
      <c r="K179" s="43">
        <v>30</v>
      </c>
      <c r="L179" s="43">
        <f>SUM(F179:K179)</f>
        <v>98</v>
      </c>
      <c r="M179" s="43">
        <f>F179*625</f>
        <v>0</v>
      </c>
      <c r="N179" s="43">
        <f>(G179+H179+I179+J179+K179)*625</f>
        <v>61250</v>
      </c>
      <c r="O179" s="30">
        <f>M179+N179</f>
        <v>61250</v>
      </c>
    </row>
    <row r="180" spans="1:15" s="3" customFormat="1" ht="19.5" customHeight="1">
      <c r="A180" s="33"/>
      <c r="B180" s="33"/>
      <c r="C180" s="30">
        <v>2</v>
      </c>
      <c r="D180" s="34" t="s">
        <v>198</v>
      </c>
      <c r="E180" s="29">
        <v>0</v>
      </c>
      <c r="F180" s="30">
        <f aca="true" t="shared" si="82" ref="F180:F186">E180*0.16</f>
        <v>0</v>
      </c>
      <c r="G180" s="43">
        <v>24</v>
      </c>
      <c r="H180" s="43">
        <v>4</v>
      </c>
      <c r="I180" s="43">
        <v>0</v>
      </c>
      <c r="J180" s="43">
        <v>1</v>
      </c>
      <c r="K180" s="43">
        <v>6</v>
      </c>
      <c r="L180" s="43">
        <f aca="true" t="shared" si="83" ref="L180:L186">SUM(F180:K180)</f>
        <v>35</v>
      </c>
      <c r="M180" s="43">
        <f>F180*500</f>
        <v>0</v>
      </c>
      <c r="N180" s="43">
        <f>(G180+H180+I180+J180+K180)*500</f>
        <v>17500</v>
      </c>
      <c r="O180" s="30">
        <f aca="true" t="shared" si="84" ref="O180:O186">M180+N180</f>
        <v>17500</v>
      </c>
    </row>
    <row r="181" spans="1:15" s="3" customFormat="1" ht="33" customHeight="1">
      <c r="A181" s="33"/>
      <c r="B181" s="33"/>
      <c r="C181" s="30">
        <v>3</v>
      </c>
      <c r="D181" s="55" t="s">
        <v>199</v>
      </c>
      <c r="E181" s="29">
        <v>0</v>
      </c>
      <c r="F181" s="30">
        <f t="shared" si="82"/>
        <v>0</v>
      </c>
      <c r="G181" s="43">
        <v>19</v>
      </c>
      <c r="H181" s="43">
        <v>6</v>
      </c>
      <c r="I181" s="43">
        <v>0</v>
      </c>
      <c r="J181" s="43">
        <v>3</v>
      </c>
      <c r="K181" s="43">
        <v>10</v>
      </c>
      <c r="L181" s="43">
        <f t="shared" si="83"/>
        <v>38</v>
      </c>
      <c r="M181" s="43">
        <f>F181*500</f>
        <v>0</v>
      </c>
      <c r="N181" s="43">
        <f>(G181+H181+I181+J181+K181)*500</f>
        <v>19000</v>
      </c>
      <c r="O181" s="30">
        <f t="shared" si="84"/>
        <v>19000</v>
      </c>
    </row>
    <row r="182" spans="1:15" s="3" customFormat="1" ht="33" customHeight="1">
      <c r="A182" s="33">
        <v>19</v>
      </c>
      <c r="B182" s="33" t="s">
        <v>196</v>
      </c>
      <c r="C182" s="30">
        <v>4</v>
      </c>
      <c r="D182" s="55" t="s">
        <v>200</v>
      </c>
      <c r="E182" s="29">
        <v>0</v>
      </c>
      <c r="F182" s="30">
        <f t="shared" si="82"/>
        <v>0</v>
      </c>
      <c r="G182" s="43">
        <v>13</v>
      </c>
      <c r="H182" s="43">
        <v>8</v>
      </c>
      <c r="I182" s="43">
        <v>0</v>
      </c>
      <c r="J182" s="43">
        <v>2</v>
      </c>
      <c r="K182" s="43">
        <v>10</v>
      </c>
      <c r="L182" s="43">
        <f t="shared" si="83"/>
        <v>33</v>
      </c>
      <c r="M182" s="43">
        <f>F182*625</f>
        <v>0</v>
      </c>
      <c r="N182" s="43">
        <f>(G182+H182+I182+J182+K182)*625</f>
        <v>20625</v>
      </c>
      <c r="O182" s="30">
        <f t="shared" si="84"/>
        <v>20625</v>
      </c>
    </row>
    <row r="183" spans="1:15" s="3" customFormat="1" ht="19.5" customHeight="1">
      <c r="A183" s="33"/>
      <c r="B183" s="33"/>
      <c r="C183" s="30">
        <v>5</v>
      </c>
      <c r="D183" s="34" t="s">
        <v>201</v>
      </c>
      <c r="E183" s="29">
        <v>0</v>
      </c>
      <c r="F183" s="30">
        <f t="shared" si="82"/>
        <v>0</v>
      </c>
      <c r="G183" s="43">
        <v>43</v>
      </c>
      <c r="H183" s="43">
        <v>9</v>
      </c>
      <c r="I183" s="43">
        <v>0</v>
      </c>
      <c r="J183" s="43">
        <v>12</v>
      </c>
      <c r="K183" s="43">
        <v>13</v>
      </c>
      <c r="L183" s="43">
        <f t="shared" si="83"/>
        <v>77</v>
      </c>
      <c r="M183" s="43">
        <f>F183*500</f>
        <v>0</v>
      </c>
      <c r="N183" s="43">
        <f>(G183+H183+I183+J183+K183)*500</f>
        <v>38500</v>
      </c>
      <c r="O183" s="30">
        <f t="shared" si="84"/>
        <v>38500</v>
      </c>
    </row>
    <row r="184" spans="1:15" s="3" customFormat="1" ht="19.5" customHeight="1">
      <c r="A184" s="33"/>
      <c r="B184" s="33"/>
      <c r="C184" s="30">
        <v>6</v>
      </c>
      <c r="D184" s="34" t="s">
        <v>202</v>
      </c>
      <c r="E184" s="29">
        <v>0</v>
      </c>
      <c r="F184" s="30">
        <f t="shared" si="82"/>
        <v>0</v>
      </c>
      <c r="G184" s="43">
        <v>8</v>
      </c>
      <c r="H184" s="43">
        <v>4</v>
      </c>
      <c r="I184" s="43">
        <v>0</v>
      </c>
      <c r="J184" s="43">
        <v>8</v>
      </c>
      <c r="K184" s="43">
        <v>9</v>
      </c>
      <c r="L184" s="43">
        <f t="shared" si="83"/>
        <v>29</v>
      </c>
      <c r="M184" s="43">
        <f>F184*500</f>
        <v>0</v>
      </c>
      <c r="N184" s="43">
        <f>(G184+H184+I184+J184+K184)*500</f>
        <v>14500</v>
      </c>
      <c r="O184" s="30">
        <f t="shared" si="84"/>
        <v>14500</v>
      </c>
    </row>
    <row r="185" spans="1:15" s="3" customFormat="1" ht="19.5" customHeight="1">
      <c r="A185" s="33"/>
      <c r="B185" s="33"/>
      <c r="C185" s="30">
        <v>7</v>
      </c>
      <c r="D185" s="34" t="s">
        <v>203</v>
      </c>
      <c r="E185" s="29">
        <v>0</v>
      </c>
      <c r="F185" s="30">
        <f t="shared" si="82"/>
        <v>0</v>
      </c>
      <c r="G185" s="43">
        <v>65</v>
      </c>
      <c r="H185" s="43">
        <v>7</v>
      </c>
      <c r="I185" s="43">
        <v>12</v>
      </c>
      <c r="J185" s="43">
        <v>11</v>
      </c>
      <c r="K185" s="43">
        <v>12</v>
      </c>
      <c r="L185" s="43">
        <f t="shared" si="83"/>
        <v>107</v>
      </c>
      <c r="M185" s="43">
        <f>F185*500</f>
        <v>0</v>
      </c>
      <c r="N185" s="43">
        <f>(G185+H185+I185+J185+K185)*500</f>
        <v>53500</v>
      </c>
      <c r="O185" s="30">
        <f t="shared" si="84"/>
        <v>53500</v>
      </c>
    </row>
    <row r="186" spans="1:15" s="6" customFormat="1" ht="19.5" customHeight="1">
      <c r="A186" s="33"/>
      <c r="B186" s="33"/>
      <c r="C186" s="36">
        <v>8</v>
      </c>
      <c r="D186" s="37" t="s">
        <v>204</v>
      </c>
      <c r="E186" s="29">
        <v>0</v>
      </c>
      <c r="F186" s="30">
        <f t="shared" si="82"/>
        <v>0</v>
      </c>
      <c r="G186" s="43">
        <v>18</v>
      </c>
      <c r="H186" s="43">
        <v>3</v>
      </c>
      <c r="I186" s="43">
        <v>0</v>
      </c>
      <c r="J186" s="43">
        <v>11</v>
      </c>
      <c r="K186" s="43">
        <v>5</v>
      </c>
      <c r="L186" s="43">
        <f t="shared" si="83"/>
        <v>37</v>
      </c>
      <c r="M186" s="43">
        <f>F186*500</f>
        <v>0</v>
      </c>
      <c r="N186" s="43">
        <f>(G186+H186+I186+J186+K186)*500</f>
        <v>18500</v>
      </c>
      <c r="O186" s="30">
        <f t="shared" si="84"/>
        <v>18500</v>
      </c>
    </row>
    <row r="187" spans="1:15" s="7" customFormat="1" ht="19.5" customHeight="1">
      <c r="A187" s="33"/>
      <c r="B187" s="33"/>
      <c r="C187" s="32" t="s">
        <v>25</v>
      </c>
      <c r="D187" s="32"/>
      <c r="E187" s="23">
        <f>SUM(E179:E186)</f>
        <v>0</v>
      </c>
      <c r="F187" s="23">
        <f aca="true" t="shared" si="85" ref="F187:P187">SUM(F179:F186)</f>
        <v>0</v>
      </c>
      <c r="G187" s="23">
        <f t="shared" si="85"/>
        <v>240</v>
      </c>
      <c r="H187" s="23">
        <f t="shared" si="85"/>
        <v>51</v>
      </c>
      <c r="I187" s="23">
        <f t="shared" si="85"/>
        <v>12</v>
      </c>
      <c r="J187" s="23">
        <f t="shared" si="85"/>
        <v>56</v>
      </c>
      <c r="K187" s="23">
        <f t="shared" si="85"/>
        <v>95</v>
      </c>
      <c r="L187" s="23">
        <f t="shared" si="85"/>
        <v>454</v>
      </c>
      <c r="M187" s="23">
        <f t="shared" si="85"/>
        <v>0</v>
      </c>
      <c r="N187" s="23">
        <f t="shared" si="85"/>
        <v>243375</v>
      </c>
      <c r="O187" s="23">
        <f t="shared" si="85"/>
        <v>243375</v>
      </c>
    </row>
    <row r="188" spans="1:15" s="2" customFormat="1" ht="19.5" customHeight="1">
      <c r="A188" s="32" t="s">
        <v>205</v>
      </c>
      <c r="B188" s="56"/>
      <c r="C188" s="56"/>
      <c r="D188" s="56"/>
      <c r="E188" s="57">
        <f>E7+E10+E11+E13+E14+E15+E17+E18+E19+E21+E24+E25+E26+E27+E28+E29+E31+E32+E33+E34+E35+E36+E37+E39+E40+E42+E44+E45+E46+E47+E48+E49+E50+E51+E52+E53+E54+E60+E61+E62+E63+E64+E65+E66+E67+E68+E69+E71+E72+E75+E76+E77+E78+E79+E80+E81+E82+E83+E84+E87+E88+E89+E90+E91+E92+E93+E96+E97+E98+E99+E102+E103+E104+E105+E106+E109+E110+E111+E112+E113+E114+E115+E117+E118+E119+E120+E123+E124+E125+E127+E128+E129+E132+E133+E134+E135+E138+E139+E140+E141+E142+E146+E147+E148+E149+E150+E151+E152+E153+E155+E158+E159+E160+E161+E162+E163+E164+E166+E169+E170+E171+E172+E173+E174+E175+E177+E180+E181+E183+E184+E185+E186</f>
        <v>124</v>
      </c>
      <c r="F188" s="57">
        <f aca="true" t="shared" si="86" ref="F188:O188">F7+F10+F11+F13+F14+F15+F17+F18+F19+F21+F24+F25+F26+F27+F28+F29+F31+F32+F33+F34+F35+F36+F37+F39+F40+F42+F44+F45+F46+F47+F48+F49+F50+F51+F52+F53+F54+F60+F61+F62+F63+F64+F65+F66+F67+F68+F69+F71+F72+F75+F76+F77+F78+F79+F80+F81+F82+F83+F84+F87+F88+F89+F90+F91+F92+F93+F96+F97+F98+F99+F102+F103+F104+F105+F106+F109+F110+F111+F112+F113+F114+F115+F117+F118+F119+F120+F123+F124+F125+F127+F128+F129+F132+F133+F134+F135+F138+F139+F140+F141+F142+F146+F147+F148+F149+F150+F151+F152+F153+F155+F158+F159+F160+F161+F162+F163+F164+F166+F169+F170+F171+F172+F173+F174+F175+F177+F180+F181+F183+F184+F185+F186</f>
        <v>87</v>
      </c>
      <c r="G188" s="57">
        <f t="shared" si="86"/>
        <v>1717</v>
      </c>
      <c r="H188" s="57">
        <f t="shared" si="86"/>
        <v>358</v>
      </c>
      <c r="I188" s="57">
        <f t="shared" si="86"/>
        <v>31</v>
      </c>
      <c r="J188" s="57">
        <f t="shared" si="86"/>
        <v>251</v>
      </c>
      <c r="K188" s="57">
        <f t="shared" si="86"/>
        <v>626</v>
      </c>
      <c r="L188" s="57">
        <f t="shared" si="86"/>
        <v>3070</v>
      </c>
      <c r="M188" s="57">
        <f t="shared" si="86"/>
        <v>43500</v>
      </c>
      <c r="N188" s="57">
        <f t="shared" si="86"/>
        <v>1491500</v>
      </c>
      <c r="O188" s="57">
        <f t="shared" si="86"/>
        <v>1535000</v>
      </c>
    </row>
    <row r="189" spans="1:15" s="2" customFormat="1" ht="19.5" customHeight="1">
      <c r="A189" s="32" t="s">
        <v>206</v>
      </c>
      <c r="B189" s="56"/>
      <c r="C189" s="56"/>
      <c r="D189" s="56"/>
      <c r="E189" s="57">
        <f>E8+E12+E16+E20+E23+E38+E41+E55+E56+E57+E59+E70+E74+E86+E95+E101+E108+E116+E122+E126+E131+E137+E144+E145+E156+E157+E168+E176+E179+E182</f>
        <v>10346</v>
      </c>
      <c r="F189" s="57">
        <f aca="true" t="shared" si="87" ref="F189:O189">F8+F12+F16+F20+F23+F38+F41+F55+F56+F57+F59+F70+F74+F86+F95+F101+F108+F116+F122+F126+F131+F137+F144+F145+F156+F157+F168+F176+F179+F182</f>
        <v>1687</v>
      </c>
      <c r="G189" s="57">
        <f t="shared" si="87"/>
        <v>434</v>
      </c>
      <c r="H189" s="57">
        <f t="shared" si="87"/>
        <v>83</v>
      </c>
      <c r="I189" s="57">
        <f t="shared" si="87"/>
        <v>8</v>
      </c>
      <c r="J189" s="57">
        <f t="shared" si="87"/>
        <v>70</v>
      </c>
      <c r="K189" s="57">
        <f t="shared" si="87"/>
        <v>104</v>
      </c>
      <c r="L189" s="57">
        <f t="shared" si="87"/>
        <v>2386</v>
      </c>
      <c r="M189" s="57">
        <f t="shared" si="87"/>
        <v>1054375</v>
      </c>
      <c r="N189" s="57">
        <f t="shared" si="87"/>
        <v>436875</v>
      </c>
      <c r="O189" s="57">
        <f t="shared" si="87"/>
        <v>1491250</v>
      </c>
    </row>
    <row r="190" spans="1:15" s="2" customFormat="1" ht="19.5" customHeight="1">
      <c r="A190" s="58" t="s">
        <v>207</v>
      </c>
      <c r="B190" s="59"/>
      <c r="C190" s="59"/>
      <c r="D190" s="59"/>
      <c r="E190" s="57">
        <f>E9+E22+E30+E43+E58+E73+E85+E94+E100+E107+E121+E130+E136+E143+E154+E165+E167+E178+E187</f>
        <v>10470</v>
      </c>
      <c r="F190" s="57">
        <f aca="true" t="shared" si="88" ref="F190:O190">F9+F22+F30+F43+F58+F73+F85+F94+F100+F107+F121+F130+F136+F143+F154+F165+F167+F178+F187</f>
        <v>1774</v>
      </c>
      <c r="G190" s="57">
        <f t="shared" si="88"/>
        <v>2151</v>
      </c>
      <c r="H190" s="57">
        <f t="shared" si="88"/>
        <v>441</v>
      </c>
      <c r="I190" s="57">
        <f t="shared" si="88"/>
        <v>39</v>
      </c>
      <c r="J190" s="57">
        <f t="shared" si="88"/>
        <v>321</v>
      </c>
      <c r="K190" s="57">
        <f t="shared" si="88"/>
        <v>730</v>
      </c>
      <c r="L190" s="57">
        <f t="shared" si="88"/>
        <v>5456</v>
      </c>
      <c r="M190" s="57">
        <f t="shared" si="88"/>
        <v>1097875</v>
      </c>
      <c r="N190" s="57">
        <f t="shared" si="88"/>
        <v>1928375</v>
      </c>
      <c r="O190" s="57">
        <f t="shared" si="88"/>
        <v>3026250</v>
      </c>
    </row>
    <row r="191" spans="1:15" ht="19.5" customHeight="1">
      <c r="A191" s="42">
        <v>20</v>
      </c>
      <c r="B191" s="33" t="s">
        <v>208</v>
      </c>
      <c r="C191" s="30">
        <v>1</v>
      </c>
      <c r="D191" s="34" t="s">
        <v>209</v>
      </c>
      <c r="E191" s="30">
        <v>295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f>F191+G191+H191+I191+J191+K191</f>
        <v>0</v>
      </c>
      <c r="M191" s="30">
        <f>F191*500</f>
        <v>0</v>
      </c>
      <c r="N191" s="30">
        <f>(G191+H191+I191+J191+K191)*500</f>
        <v>0</v>
      </c>
      <c r="O191" s="30">
        <f>M191+N191</f>
        <v>0</v>
      </c>
    </row>
    <row r="192" spans="1:15" ht="19.5" customHeight="1">
      <c r="A192" s="42"/>
      <c r="B192" s="33"/>
      <c r="C192" s="30">
        <v>2</v>
      </c>
      <c r="D192" s="34" t="s">
        <v>210</v>
      </c>
      <c r="E192" s="30">
        <v>135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f aca="true" t="shared" si="89" ref="L192:L210">F192+G192+H192+I192+J192+K192</f>
        <v>0</v>
      </c>
      <c r="M192" s="30">
        <f>F192*625</f>
        <v>0</v>
      </c>
      <c r="N192" s="30">
        <f>(G192+H192+I192+J192+K192)*625</f>
        <v>0</v>
      </c>
      <c r="O192" s="30">
        <f aca="true" t="shared" si="90" ref="O192:O210">M192+N192</f>
        <v>0</v>
      </c>
    </row>
    <row r="193" spans="1:15" ht="19.5" customHeight="1">
      <c r="A193" s="42"/>
      <c r="B193" s="33"/>
      <c r="C193" s="30">
        <v>3</v>
      </c>
      <c r="D193" s="34" t="s">
        <v>211</v>
      </c>
      <c r="E193" s="30">
        <v>1472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f t="shared" si="89"/>
        <v>1</v>
      </c>
      <c r="M193" s="30">
        <f aca="true" t="shared" si="91" ref="M192:M210">F193*500</f>
        <v>500</v>
      </c>
      <c r="N193" s="30">
        <f aca="true" t="shared" si="92" ref="N192:N210">(G193+H193+I193+J193+K193)*500</f>
        <v>0</v>
      </c>
      <c r="O193" s="30">
        <f t="shared" si="90"/>
        <v>500</v>
      </c>
    </row>
    <row r="194" spans="1:15" ht="19.5" customHeight="1">
      <c r="A194" s="42"/>
      <c r="B194" s="33"/>
      <c r="C194" s="30">
        <v>4</v>
      </c>
      <c r="D194" s="34" t="s">
        <v>212</v>
      </c>
      <c r="E194" s="30">
        <v>1686</v>
      </c>
      <c r="F194" s="30">
        <v>4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f t="shared" si="89"/>
        <v>4</v>
      </c>
      <c r="M194" s="30">
        <f>F194*625</f>
        <v>2500</v>
      </c>
      <c r="N194" s="30">
        <f>(G194+H194+I194+J194+K194)*625</f>
        <v>0</v>
      </c>
      <c r="O194" s="30">
        <f t="shared" si="90"/>
        <v>2500</v>
      </c>
    </row>
    <row r="195" spans="1:15" ht="19.5" customHeight="1">
      <c r="A195" s="42"/>
      <c r="B195" s="33"/>
      <c r="C195" s="30">
        <v>5</v>
      </c>
      <c r="D195" s="34" t="s">
        <v>213</v>
      </c>
      <c r="E195" s="30">
        <v>2971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f t="shared" si="89"/>
        <v>1</v>
      </c>
      <c r="M195" s="30">
        <f t="shared" si="91"/>
        <v>500</v>
      </c>
      <c r="N195" s="30">
        <f t="shared" si="92"/>
        <v>0</v>
      </c>
      <c r="O195" s="30">
        <f t="shared" si="90"/>
        <v>500</v>
      </c>
    </row>
    <row r="196" spans="1:15" ht="19.5" customHeight="1">
      <c r="A196" s="42"/>
      <c r="B196" s="33"/>
      <c r="C196" s="30">
        <v>6</v>
      </c>
      <c r="D196" s="34" t="s">
        <v>214</v>
      </c>
      <c r="E196" s="30">
        <v>268</v>
      </c>
      <c r="F196" s="30">
        <v>3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f t="shared" si="89"/>
        <v>3</v>
      </c>
      <c r="M196" s="30">
        <f t="shared" si="91"/>
        <v>1500</v>
      </c>
      <c r="N196" s="30">
        <f t="shared" si="92"/>
        <v>0</v>
      </c>
      <c r="O196" s="30">
        <f t="shared" si="90"/>
        <v>1500</v>
      </c>
    </row>
    <row r="197" spans="1:15" ht="19.5" customHeight="1">
      <c r="A197" s="42"/>
      <c r="B197" s="33"/>
      <c r="C197" s="30">
        <v>7</v>
      </c>
      <c r="D197" s="34" t="s">
        <v>215</v>
      </c>
      <c r="E197" s="30">
        <v>24</v>
      </c>
      <c r="F197" s="30">
        <v>1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f t="shared" si="89"/>
        <v>1</v>
      </c>
      <c r="M197" s="30">
        <f>F197*625</f>
        <v>625</v>
      </c>
      <c r="N197" s="30">
        <f>(G197+H197+I197+J197+K197)*625</f>
        <v>0</v>
      </c>
      <c r="O197" s="30">
        <f t="shared" si="90"/>
        <v>625</v>
      </c>
    </row>
    <row r="198" spans="1:15" ht="19.5" customHeight="1">
      <c r="A198" s="42"/>
      <c r="B198" s="33"/>
      <c r="C198" s="30">
        <v>8</v>
      </c>
      <c r="D198" s="34" t="s">
        <v>216</v>
      </c>
      <c r="E198" s="30">
        <v>29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f t="shared" si="89"/>
        <v>0</v>
      </c>
      <c r="M198" s="30">
        <f t="shared" si="91"/>
        <v>0</v>
      </c>
      <c r="N198" s="30">
        <f t="shared" si="92"/>
        <v>0</v>
      </c>
      <c r="O198" s="30">
        <f t="shared" si="90"/>
        <v>0</v>
      </c>
    </row>
    <row r="199" spans="1:15" ht="19.5" customHeight="1">
      <c r="A199" s="42"/>
      <c r="B199" s="33"/>
      <c r="C199" s="30">
        <v>9</v>
      </c>
      <c r="D199" s="34" t="s">
        <v>217</v>
      </c>
      <c r="E199" s="30">
        <v>1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f t="shared" si="89"/>
        <v>0</v>
      </c>
      <c r="M199" s="30">
        <f t="shared" si="91"/>
        <v>0</v>
      </c>
      <c r="N199" s="30">
        <f t="shared" si="92"/>
        <v>0</v>
      </c>
      <c r="O199" s="30">
        <f t="shared" si="90"/>
        <v>0</v>
      </c>
    </row>
    <row r="200" spans="1:15" ht="19.5" customHeight="1">
      <c r="A200" s="42"/>
      <c r="B200" s="33"/>
      <c r="C200" s="30">
        <v>10</v>
      </c>
      <c r="D200" s="34" t="s">
        <v>218</v>
      </c>
      <c r="E200" s="30">
        <v>6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f t="shared" si="89"/>
        <v>0</v>
      </c>
      <c r="M200" s="30">
        <f>F200*625</f>
        <v>0</v>
      </c>
      <c r="N200" s="30">
        <f>(G200+H200+I200+J200+K200)*625</f>
        <v>0</v>
      </c>
      <c r="O200" s="30">
        <f t="shared" si="90"/>
        <v>0</v>
      </c>
    </row>
    <row r="201" spans="1:15" ht="19.5" customHeight="1">
      <c r="A201" s="42"/>
      <c r="B201" s="33"/>
      <c r="C201" s="30">
        <v>11</v>
      </c>
      <c r="D201" s="34" t="s">
        <v>219</v>
      </c>
      <c r="E201" s="29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f t="shared" si="89"/>
        <v>0</v>
      </c>
      <c r="M201" s="30">
        <f t="shared" si="91"/>
        <v>0</v>
      </c>
      <c r="N201" s="30">
        <f t="shared" si="92"/>
        <v>0</v>
      </c>
      <c r="O201" s="30">
        <f t="shared" si="90"/>
        <v>0</v>
      </c>
    </row>
    <row r="202" spans="1:15" ht="19.5" customHeight="1">
      <c r="A202" s="42"/>
      <c r="B202" s="33"/>
      <c r="C202" s="30">
        <v>12</v>
      </c>
      <c r="D202" s="34" t="s">
        <v>220</v>
      </c>
      <c r="E202" s="29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f t="shared" si="89"/>
        <v>0</v>
      </c>
      <c r="M202" s="30">
        <f>F202*625</f>
        <v>0</v>
      </c>
      <c r="N202" s="30">
        <f>(G202+H202+I202+J202+K202)*625</f>
        <v>0</v>
      </c>
      <c r="O202" s="30">
        <f t="shared" si="90"/>
        <v>0</v>
      </c>
    </row>
    <row r="203" spans="1:15" ht="19.5" customHeight="1">
      <c r="A203" s="42">
        <v>20</v>
      </c>
      <c r="B203" s="33" t="s">
        <v>208</v>
      </c>
      <c r="C203" s="30">
        <v>13</v>
      </c>
      <c r="D203" s="34" t="s">
        <v>221</v>
      </c>
      <c r="E203" s="30">
        <v>165</v>
      </c>
      <c r="F203" s="30">
        <v>8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f t="shared" si="89"/>
        <v>8</v>
      </c>
      <c r="M203" s="30">
        <f t="shared" si="91"/>
        <v>4000</v>
      </c>
      <c r="N203" s="30">
        <f t="shared" si="92"/>
        <v>0</v>
      </c>
      <c r="O203" s="30">
        <f t="shared" si="90"/>
        <v>4000</v>
      </c>
    </row>
    <row r="204" spans="1:15" ht="19.5" customHeight="1">
      <c r="A204" s="42"/>
      <c r="B204" s="33"/>
      <c r="C204" s="30">
        <v>14</v>
      </c>
      <c r="D204" s="34" t="s">
        <v>222</v>
      </c>
      <c r="E204" s="30">
        <v>629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f t="shared" si="89"/>
        <v>1</v>
      </c>
      <c r="M204" s="30">
        <f t="shared" si="91"/>
        <v>500</v>
      </c>
      <c r="N204" s="30">
        <f t="shared" si="92"/>
        <v>0</v>
      </c>
      <c r="O204" s="30">
        <f t="shared" si="90"/>
        <v>500</v>
      </c>
    </row>
    <row r="205" spans="1:15" ht="19.5" customHeight="1">
      <c r="A205" s="42"/>
      <c r="B205" s="33"/>
      <c r="C205" s="30">
        <v>15</v>
      </c>
      <c r="D205" s="34" t="s">
        <v>223</v>
      </c>
      <c r="E205" s="30">
        <v>994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f t="shared" si="89"/>
        <v>0</v>
      </c>
      <c r="M205" s="30">
        <f>F205*625</f>
        <v>0</v>
      </c>
      <c r="N205" s="30">
        <f>(G205+H205+I205+J205+K205)*625</f>
        <v>0</v>
      </c>
      <c r="O205" s="30">
        <f t="shared" si="90"/>
        <v>0</v>
      </c>
    </row>
    <row r="206" spans="1:15" ht="19.5" customHeight="1">
      <c r="A206" s="42"/>
      <c r="B206" s="33"/>
      <c r="C206" s="30">
        <v>16</v>
      </c>
      <c r="D206" s="34" t="s">
        <v>224</v>
      </c>
      <c r="E206" s="30">
        <v>779</v>
      </c>
      <c r="F206" s="30">
        <v>4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f t="shared" si="89"/>
        <v>4</v>
      </c>
      <c r="M206" s="30">
        <f t="shared" si="91"/>
        <v>2000</v>
      </c>
      <c r="N206" s="30">
        <f t="shared" si="92"/>
        <v>0</v>
      </c>
      <c r="O206" s="30">
        <f t="shared" si="90"/>
        <v>2000</v>
      </c>
    </row>
    <row r="207" spans="1:15" ht="19.5" customHeight="1">
      <c r="A207" s="42"/>
      <c r="B207" s="33"/>
      <c r="C207" s="30">
        <v>17</v>
      </c>
      <c r="D207" s="34" t="s">
        <v>225</v>
      </c>
      <c r="E207" s="30">
        <v>578</v>
      </c>
      <c r="F207" s="30">
        <v>3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f t="shared" si="89"/>
        <v>3</v>
      </c>
      <c r="M207" s="30">
        <f>F207*625</f>
        <v>1875</v>
      </c>
      <c r="N207" s="30">
        <f>(G207+H207+I207+J207+K207)*625</f>
        <v>0</v>
      </c>
      <c r="O207" s="30">
        <f t="shared" si="90"/>
        <v>1875</v>
      </c>
    </row>
    <row r="208" spans="1:15" ht="19.5" customHeight="1">
      <c r="A208" s="42"/>
      <c r="B208" s="33"/>
      <c r="C208" s="30">
        <v>18</v>
      </c>
      <c r="D208" s="37" t="s">
        <v>226</v>
      </c>
      <c r="E208" s="30">
        <v>233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f t="shared" si="89"/>
        <v>0</v>
      </c>
      <c r="M208" s="30">
        <f t="shared" si="91"/>
        <v>0</v>
      </c>
      <c r="N208" s="30">
        <f t="shared" si="92"/>
        <v>0</v>
      </c>
      <c r="O208" s="30">
        <f t="shared" si="90"/>
        <v>0</v>
      </c>
    </row>
    <row r="209" spans="1:15" ht="19.5" customHeight="1">
      <c r="A209" s="42"/>
      <c r="B209" s="33"/>
      <c r="C209" s="30">
        <v>19</v>
      </c>
      <c r="D209" s="37" t="s">
        <v>227</v>
      </c>
      <c r="E209" s="30">
        <v>96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f t="shared" si="89"/>
        <v>0</v>
      </c>
      <c r="M209" s="30">
        <f>F209*625</f>
        <v>0</v>
      </c>
      <c r="N209" s="30">
        <f>(G209+H209+I209+J209+K209)*625</f>
        <v>0</v>
      </c>
      <c r="O209" s="30">
        <f t="shared" si="90"/>
        <v>0</v>
      </c>
    </row>
    <row r="210" spans="1:15" ht="19.5" customHeight="1">
      <c r="A210" s="42"/>
      <c r="B210" s="33"/>
      <c r="C210" s="30">
        <v>20</v>
      </c>
      <c r="D210" s="37" t="s">
        <v>228</v>
      </c>
      <c r="E210" s="30">
        <v>35</v>
      </c>
      <c r="F210" s="30">
        <v>1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f t="shared" si="89"/>
        <v>1</v>
      </c>
      <c r="M210" s="30">
        <f>F210*625</f>
        <v>625</v>
      </c>
      <c r="N210" s="30">
        <f>(G210+H210+I210+J210+K210)*625</f>
        <v>0</v>
      </c>
      <c r="O210" s="30">
        <f t="shared" si="90"/>
        <v>625</v>
      </c>
    </row>
    <row r="211" spans="1:15" ht="19.5" customHeight="1">
      <c r="A211" s="32" t="s">
        <v>229</v>
      </c>
      <c r="B211" s="56"/>
      <c r="C211" s="56"/>
      <c r="D211" s="56"/>
      <c r="E211" s="57">
        <f>E191+E193+E195+E196+E198+E199+E201+E203+E204+E206+E208</f>
        <v>6842</v>
      </c>
      <c r="F211" s="57">
        <f aca="true" t="shared" si="93" ref="F211:O211">F191+F193+F195+F196+F198+F199+F201+F203+F204+F206+F208</f>
        <v>18</v>
      </c>
      <c r="G211" s="57">
        <f t="shared" si="93"/>
        <v>0</v>
      </c>
      <c r="H211" s="57">
        <f t="shared" si="93"/>
        <v>0</v>
      </c>
      <c r="I211" s="57">
        <f t="shared" si="93"/>
        <v>0</v>
      </c>
      <c r="J211" s="57">
        <f t="shared" si="93"/>
        <v>0</v>
      </c>
      <c r="K211" s="57">
        <f t="shared" si="93"/>
        <v>0</v>
      </c>
      <c r="L211" s="57">
        <f t="shared" si="93"/>
        <v>18</v>
      </c>
      <c r="M211" s="57">
        <f t="shared" si="93"/>
        <v>9000</v>
      </c>
      <c r="N211" s="57">
        <f t="shared" si="93"/>
        <v>0</v>
      </c>
      <c r="O211" s="57">
        <f t="shared" si="93"/>
        <v>9000</v>
      </c>
    </row>
    <row r="212" spans="1:15" ht="19.5" customHeight="1">
      <c r="A212" s="32" t="s">
        <v>230</v>
      </c>
      <c r="B212" s="56"/>
      <c r="C212" s="56"/>
      <c r="D212" s="56"/>
      <c r="E212" s="57">
        <f>E192+E194+E197+E200+E202+E205+E207+E209+E210</f>
        <v>3554</v>
      </c>
      <c r="F212" s="57">
        <f aca="true" t="shared" si="94" ref="F212:O212">F192+F194+F197+F200+F202+F205+F207+F209+F210</f>
        <v>9</v>
      </c>
      <c r="G212" s="57">
        <f t="shared" si="94"/>
        <v>0</v>
      </c>
      <c r="H212" s="57">
        <f t="shared" si="94"/>
        <v>0</v>
      </c>
      <c r="I212" s="57">
        <f t="shared" si="94"/>
        <v>0</v>
      </c>
      <c r="J212" s="57">
        <f t="shared" si="94"/>
        <v>0</v>
      </c>
      <c r="K212" s="57">
        <f t="shared" si="94"/>
        <v>0</v>
      </c>
      <c r="L212" s="57">
        <f t="shared" si="94"/>
        <v>9</v>
      </c>
      <c r="M212" s="57">
        <f t="shared" si="94"/>
        <v>5625</v>
      </c>
      <c r="N212" s="57">
        <f t="shared" si="94"/>
        <v>0</v>
      </c>
      <c r="O212" s="57">
        <f t="shared" si="94"/>
        <v>5625</v>
      </c>
    </row>
    <row r="213" spans="1:15" ht="19.5" customHeight="1">
      <c r="A213" s="58" t="s">
        <v>231</v>
      </c>
      <c r="B213" s="59"/>
      <c r="C213" s="59"/>
      <c r="D213" s="59"/>
      <c r="E213" s="57">
        <f>SUM(E211:E212)</f>
        <v>10396</v>
      </c>
      <c r="F213" s="57">
        <f aca="true" t="shared" si="95" ref="F213:O213">SUM(F211:F212)</f>
        <v>27</v>
      </c>
      <c r="G213" s="57">
        <f t="shared" si="95"/>
        <v>0</v>
      </c>
      <c r="H213" s="57">
        <f t="shared" si="95"/>
        <v>0</v>
      </c>
      <c r="I213" s="57">
        <f t="shared" si="95"/>
        <v>0</v>
      </c>
      <c r="J213" s="57">
        <f t="shared" si="95"/>
        <v>0</v>
      </c>
      <c r="K213" s="57">
        <f t="shared" si="95"/>
        <v>0</v>
      </c>
      <c r="L213" s="57">
        <f t="shared" si="95"/>
        <v>27</v>
      </c>
      <c r="M213" s="57">
        <f t="shared" si="95"/>
        <v>14625</v>
      </c>
      <c r="N213" s="57">
        <f t="shared" si="95"/>
        <v>0</v>
      </c>
      <c r="O213" s="57">
        <f t="shared" si="95"/>
        <v>14625</v>
      </c>
    </row>
    <row r="214" spans="1:15" ht="19.5" customHeight="1">
      <c r="A214" s="58" t="s">
        <v>232</v>
      </c>
      <c r="B214" s="59"/>
      <c r="C214" s="59"/>
      <c r="D214" s="59"/>
      <c r="E214" s="57">
        <f>E190+E213</f>
        <v>20866</v>
      </c>
      <c r="F214" s="57">
        <f aca="true" t="shared" si="96" ref="F214:O214">F190+F213</f>
        <v>1801</v>
      </c>
      <c r="G214" s="57">
        <f t="shared" si="96"/>
        <v>2151</v>
      </c>
      <c r="H214" s="57">
        <f t="shared" si="96"/>
        <v>441</v>
      </c>
      <c r="I214" s="57">
        <f t="shared" si="96"/>
        <v>39</v>
      </c>
      <c r="J214" s="57">
        <f t="shared" si="96"/>
        <v>321</v>
      </c>
      <c r="K214" s="57">
        <f t="shared" si="96"/>
        <v>730</v>
      </c>
      <c r="L214" s="57">
        <f t="shared" si="96"/>
        <v>5483</v>
      </c>
      <c r="M214" s="57">
        <f t="shared" si="96"/>
        <v>1112500</v>
      </c>
      <c r="N214" s="57">
        <f t="shared" si="96"/>
        <v>1928375</v>
      </c>
      <c r="O214" s="57">
        <f t="shared" si="96"/>
        <v>3040875</v>
      </c>
    </row>
    <row r="215" spans="1:15" s="8" customFormat="1" ht="45.75" customHeight="1">
      <c r="A215" s="61" t="s">
        <v>233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</row>
  </sheetData>
  <sheetProtection/>
  <autoFilter ref="A6:O215"/>
  <mergeCells count="99">
    <mergeCell ref="A1:C1"/>
    <mergeCell ref="A2:O2"/>
    <mergeCell ref="J3:N3"/>
    <mergeCell ref="E4:F4"/>
    <mergeCell ref="G4:K4"/>
    <mergeCell ref="M4:O4"/>
    <mergeCell ref="G5:J5"/>
    <mergeCell ref="C9:D9"/>
    <mergeCell ref="C22:D22"/>
    <mergeCell ref="C30:D30"/>
    <mergeCell ref="C43:D43"/>
    <mergeCell ref="C58:D58"/>
    <mergeCell ref="C73:D73"/>
    <mergeCell ref="C85:D85"/>
    <mergeCell ref="C94:D94"/>
    <mergeCell ref="C100:D100"/>
    <mergeCell ref="C107:D107"/>
    <mergeCell ref="C121:D121"/>
    <mergeCell ref="C130:D130"/>
    <mergeCell ref="C136:D136"/>
    <mergeCell ref="C143:D143"/>
    <mergeCell ref="C154:D154"/>
    <mergeCell ref="C165:D165"/>
    <mergeCell ref="C167:D167"/>
    <mergeCell ref="C178:D178"/>
    <mergeCell ref="C187:D187"/>
    <mergeCell ref="A188:D188"/>
    <mergeCell ref="A189:D189"/>
    <mergeCell ref="A190:D190"/>
    <mergeCell ref="A211:D211"/>
    <mergeCell ref="A212:D212"/>
    <mergeCell ref="A213:D213"/>
    <mergeCell ref="A214:D214"/>
    <mergeCell ref="A215:O215"/>
    <mergeCell ref="A4:A6"/>
    <mergeCell ref="A7:A9"/>
    <mergeCell ref="A10:A22"/>
    <mergeCell ref="A23:A27"/>
    <mergeCell ref="A28:A30"/>
    <mergeCell ref="A31:A43"/>
    <mergeCell ref="A44:A49"/>
    <mergeCell ref="A50:A58"/>
    <mergeCell ref="A59:A73"/>
    <mergeCell ref="A74:A85"/>
    <mergeCell ref="A86:A94"/>
    <mergeCell ref="A95:A100"/>
    <mergeCell ref="A101:A107"/>
    <mergeCell ref="A108:A116"/>
    <mergeCell ref="A117:A121"/>
    <mergeCell ref="A122:A130"/>
    <mergeCell ref="A131:A136"/>
    <mergeCell ref="A137:A138"/>
    <mergeCell ref="A139:A143"/>
    <mergeCell ref="A144:A154"/>
    <mergeCell ref="A155:A160"/>
    <mergeCell ref="A161:A165"/>
    <mergeCell ref="A166:A167"/>
    <mergeCell ref="A168:A178"/>
    <mergeCell ref="A179:A181"/>
    <mergeCell ref="A182:A187"/>
    <mergeCell ref="A191:A202"/>
    <mergeCell ref="A203:A210"/>
    <mergeCell ref="B4:B6"/>
    <mergeCell ref="B7:B9"/>
    <mergeCell ref="B10:B22"/>
    <mergeCell ref="B23:B27"/>
    <mergeCell ref="B28:B30"/>
    <mergeCell ref="B31:B43"/>
    <mergeCell ref="B44:B49"/>
    <mergeCell ref="B50:B58"/>
    <mergeCell ref="B59:B73"/>
    <mergeCell ref="B74:B85"/>
    <mergeCell ref="B86:B94"/>
    <mergeCell ref="B95:B100"/>
    <mergeCell ref="B101:B107"/>
    <mergeCell ref="B108:B116"/>
    <mergeCell ref="B117:B121"/>
    <mergeCell ref="B122:B130"/>
    <mergeCell ref="B131:B136"/>
    <mergeCell ref="B137:B138"/>
    <mergeCell ref="B139:B143"/>
    <mergeCell ref="B144:B154"/>
    <mergeCell ref="B155:B160"/>
    <mergeCell ref="B161:B165"/>
    <mergeCell ref="B166:B167"/>
    <mergeCell ref="B168:B178"/>
    <mergeCell ref="B179:B181"/>
    <mergeCell ref="B182:B187"/>
    <mergeCell ref="B191:B202"/>
    <mergeCell ref="B203:B210"/>
    <mergeCell ref="C4:C6"/>
    <mergeCell ref="D4:D6"/>
    <mergeCell ref="E5:E6"/>
    <mergeCell ref="F5:F6"/>
    <mergeCell ref="K5:K6"/>
    <mergeCell ref="L4:L6"/>
    <mergeCell ref="M5:M6"/>
    <mergeCell ref="N5:N6"/>
    <mergeCell ref="O5:O6"/>
  </mergeCells>
  <printOptions horizontalCentered="1"/>
  <pageMargins left="0" right="0" top="0.39305555555555555" bottom="0.3541666666666667" header="0.3145833333333333" footer="0"/>
  <pageSetup firstPageNumber="4" useFirstPageNumber="1" horizontalDpi="600" verticalDpi="600" orientation="landscape" paperSize="9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a1高闪来一个好吗</cp:lastModifiedBy>
  <dcterms:created xsi:type="dcterms:W3CDTF">2012-06-06T01:30:27Z</dcterms:created>
  <dcterms:modified xsi:type="dcterms:W3CDTF">2022-05-25T02:58:43Z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D29BF22A55C043108E16B45A018F0374</vt:lpwstr>
  </property>
</Properties>
</file>